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Решение о бюджете на 2024-2026г\Решение № 60-2024 от 27.12.2024\"/>
    </mc:Choice>
  </mc:AlternateContent>
  <bookViews>
    <workbookView xWindow="-120" yWindow="-120" windowWidth="19440" windowHeight="12240"/>
  </bookViews>
  <sheets>
    <sheet name="2024" sheetId="17" r:id="rId1"/>
  </sheets>
  <definedNames>
    <definedName name="_xlnm.Print_Area" localSheetId="0">'2024'!$A$1:$AJ$40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5" i="17" l="1"/>
  <c r="AI34" i="17" s="1"/>
  <c r="AI33" i="17" s="1"/>
  <c r="AH34" i="17"/>
  <c r="AH33" i="17" s="1"/>
  <c r="AI32" i="17"/>
  <c r="AI31" i="17" s="1"/>
  <c r="AI30" i="17" s="1"/>
  <c r="AH31" i="17"/>
  <c r="AH30" i="17" s="1"/>
  <c r="AH29" i="17" s="1"/>
  <c r="AH20" i="17"/>
  <c r="AI29" i="17" l="1"/>
  <c r="AG34" i="17" l="1"/>
  <c r="AG33" i="17" s="1"/>
  <c r="AG31" i="17"/>
  <c r="AF34" i="17"/>
  <c r="AF33" i="17" s="1"/>
  <c r="AF31" i="17"/>
  <c r="AF30" i="17"/>
  <c r="AF29" i="17" s="1"/>
  <c r="AF20" i="17"/>
  <c r="AE35" i="17"/>
  <c r="AE34" i="17" s="1"/>
  <c r="AE33" i="17" s="1"/>
  <c r="AE32" i="17"/>
  <c r="AE31" i="17" s="1"/>
  <c r="AD34" i="17"/>
  <c r="AD33" i="17" s="1"/>
  <c r="AD31" i="17"/>
  <c r="AD30" i="17" s="1"/>
  <c r="AD29" i="17" s="1"/>
  <c r="AD20" i="17"/>
  <c r="AG29" i="17" l="1"/>
  <c r="AG30" i="17"/>
  <c r="AE30" i="17"/>
  <c r="AE29" i="17"/>
  <c r="AC31" i="17"/>
  <c r="AC34" i="17"/>
  <c r="AC33" i="17" s="1"/>
  <c r="AB20" i="17"/>
  <c r="AB31" i="17"/>
  <c r="AB30" i="17" s="1"/>
  <c r="AB34" i="17"/>
  <c r="Z20" i="17"/>
  <c r="Z34" i="17"/>
  <c r="Z33" i="17" s="1"/>
  <c r="Z31" i="17"/>
  <c r="Z30" i="17" s="1"/>
  <c r="X21" i="17"/>
  <c r="X20" i="17" s="1"/>
  <c r="W21" i="17"/>
  <c r="Y22" i="17"/>
  <c r="Y21" i="17" s="1"/>
  <c r="X34" i="17"/>
  <c r="X33" i="17" s="1"/>
  <c r="X31" i="17"/>
  <c r="X30" i="17" s="1"/>
  <c r="V34" i="17"/>
  <c r="V33" i="17" s="1"/>
  <c r="V31" i="17"/>
  <c r="V30" i="17" s="1"/>
  <c r="T20" i="17"/>
  <c r="T31" i="17"/>
  <c r="T30" i="17" s="1"/>
  <c r="T29" i="17" s="1"/>
  <c r="T34" i="17"/>
  <c r="T33" i="17" s="1"/>
  <c r="R34" i="17"/>
  <c r="R33" i="17" s="1"/>
  <c r="R31" i="17"/>
  <c r="R27" i="17"/>
  <c r="R26" i="17" s="1"/>
  <c r="R25" i="17" s="1"/>
  <c r="R23" i="17"/>
  <c r="R21" i="17"/>
  <c r="R20" i="17" s="1"/>
  <c r="R18" i="17"/>
  <c r="R16" i="17"/>
  <c r="R15" i="17" s="1"/>
  <c r="Q17" i="17"/>
  <c r="S17" i="17" s="1"/>
  <c r="U17" i="17" s="1"/>
  <c r="W17" i="17" s="1"/>
  <c r="Y17" i="17" s="1"/>
  <c r="AA17" i="17" s="1"/>
  <c r="AB17" i="17" s="1"/>
  <c r="Q22" i="17"/>
  <c r="S22" i="17" s="1"/>
  <c r="U22" i="17" s="1"/>
  <c r="Q24" i="17"/>
  <c r="S24" i="17" s="1"/>
  <c r="U24" i="17" s="1"/>
  <c r="W24" i="17" s="1"/>
  <c r="Y24" i="17" s="1"/>
  <c r="AA24" i="17" s="1"/>
  <c r="AC24" i="17" s="1"/>
  <c r="Q32" i="17"/>
  <c r="S32" i="17" s="1"/>
  <c r="Q35" i="17"/>
  <c r="S35" i="17" s="1"/>
  <c r="Z29" i="17" l="1"/>
  <c r="AC23" i="17"/>
  <c r="AE24" i="17"/>
  <c r="AC17" i="17"/>
  <c r="AD17" i="17" s="1"/>
  <c r="X29" i="17"/>
  <c r="AC30" i="17"/>
  <c r="AC29" i="17"/>
  <c r="AB29" i="17"/>
  <c r="AB33" i="17"/>
  <c r="AA22" i="17"/>
  <c r="AC22" i="17" s="1"/>
  <c r="AA21" i="17"/>
  <c r="T14" i="17"/>
  <c r="T36" i="17" s="1"/>
  <c r="S34" i="17"/>
  <c r="S33" i="17" s="1"/>
  <c r="U35" i="17"/>
  <c r="S31" i="17"/>
  <c r="S30" i="17" s="1"/>
  <c r="U32" i="17"/>
  <c r="V29" i="17"/>
  <c r="V14" i="17" s="1"/>
  <c r="V36" i="17" s="1"/>
  <c r="R30" i="17"/>
  <c r="R29" i="17" s="1"/>
  <c r="R14" i="17"/>
  <c r="P34" i="17"/>
  <c r="P31" i="17"/>
  <c r="P30" i="17" s="1"/>
  <c r="P27" i="17"/>
  <c r="P26" i="17" s="1"/>
  <c r="P25" i="17" s="1"/>
  <c r="P23" i="17"/>
  <c r="P21" i="17"/>
  <c r="P18" i="17"/>
  <c r="P16" i="17"/>
  <c r="P15" i="17" s="1"/>
  <c r="AE23" i="17" l="1"/>
  <c r="AG24" i="17"/>
  <c r="AC21" i="17"/>
  <c r="AC20" i="17" s="1"/>
  <c r="AE22" i="17"/>
  <c r="AE17" i="17"/>
  <c r="P20" i="17"/>
  <c r="P14" i="17" s="1"/>
  <c r="S29" i="17"/>
  <c r="W32" i="17"/>
  <c r="U31" i="17"/>
  <c r="U30" i="17" s="1"/>
  <c r="W35" i="17"/>
  <c r="U34" i="17"/>
  <c r="U33" i="17" s="1"/>
  <c r="R36" i="17"/>
  <c r="P33" i="17"/>
  <c r="P29" i="17"/>
  <c r="N34" i="17"/>
  <c r="N33" i="17" s="1"/>
  <c r="N31" i="17"/>
  <c r="N30" i="17" s="1"/>
  <c r="N27" i="17"/>
  <c r="N26" i="17" s="1"/>
  <c r="N25" i="17" s="1"/>
  <c r="O23" i="17"/>
  <c r="Q23" i="17" s="1"/>
  <c r="S23" i="17" s="1"/>
  <c r="U23" i="17" s="1"/>
  <c r="W23" i="17" s="1"/>
  <c r="N23" i="17"/>
  <c r="N21" i="17"/>
  <c r="O21" i="17"/>
  <c r="Q21" i="17" s="1"/>
  <c r="S21" i="17" s="1"/>
  <c r="M21" i="17"/>
  <c r="M23" i="17"/>
  <c r="O19" i="17"/>
  <c r="N18" i="17"/>
  <c r="N16" i="17"/>
  <c r="N15" i="17" s="1"/>
  <c r="O16" i="17"/>
  <c r="M18" i="17"/>
  <c r="M16" i="17"/>
  <c r="M15" i="17" s="1"/>
  <c r="AI24" i="17" l="1"/>
  <c r="AI23" i="17" s="1"/>
  <c r="AG23" i="17"/>
  <c r="AE21" i="17"/>
  <c r="AE20" i="17" s="1"/>
  <c r="AG22" i="17"/>
  <c r="AF17" i="17"/>
  <c r="AG17" i="17" s="1"/>
  <c r="W31" i="17"/>
  <c r="W30" i="17" s="1"/>
  <c r="Y32" i="17"/>
  <c r="Y23" i="17"/>
  <c r="W20" i="17"/>
  <c r="W34" i="17"/>
  <c r="W33" i="17" s="1"/>
  <c r="Y35" i="17"/>
  <c r="O15" i="17"/>
  <c r="Q15" i="17" s="1"/>
  <c r="S15" i="17" s="1"/>
  <c r="U15" i="17" s="1"/>
  <c r="Q16" i="17"/>
  <c r="S16" i="17" s="1"/>
  <c r="U16" i="17" s="1"/>
  <c r="W16" i="17" s="1"/>
  <c r="Y16" i="17" s="1"/>
  <c r="AA16" i="17" s="1"/>
  <c r="U21" i="17"/>
  <c r="S20" i="17"/>
  <c r="U29" i="17"/>
  <c r="O18" i="17"/>
  <c r="Q18" i="17" s="1"/>
  <c r="S18" i="17" s="1"/>
  <c r="U18" i="17" s="1"/>
  <c r="W18" i="17" s="1"/>
  <c r="Y18" i="17" s="1"/>
  <c r="AA18" i="17" s="1"/>
  <c r="Q19" i="17"/>
  <c r="S19" i="17" s="1"/>
  <c r="U19" i="17" s="1"/>
  <c r="W19" i="17" s="1"/>
  <c r="Y19" i="17" s="1"/>
  <c r="AA19" i="17" s="1"/>
  <c r="P36" i="17"/>
  <c r="N20" i="17"/>
  <c r="N14" i="17" s="1"/>
  <c r="O20" i="17"/>
  <c r="Q20" i="17" s="1"/>
  <c r="N29" i="17"/>
  <c r="L34" i="17"/>
  <c r="L33" i="17" s="1"/>
  <c r="L31" i="17"/>
  <c r="L30" i="17" s="1"/>
  <c r="L25" i="17"/>
  <c r="L20" i="17"/>
  <c r="M20" i="17"/>
  <c r="L15" i="17"/>
  <c r="AH17" i="17" l="1"/>
  <c r="AI17" i="17" s="1"/>
  <c r="AI22" i="17"/>
  <c r="AI21" i="17" s="1"/>
  <c r="AI20" i="17" s="1"/>
  <c r="AG21" i="17"/>
  <c r="AG20" i="17" s="1"/>
  <c r="AB18" i="17"/>
  <c r="AB16" i="17"/>
  <c r="AB19" i="17"/>
  <c r="AC19" i="17" s="1"/>
  <c r="W29" i="17"/>
  <c r="AA23" i="17"/>
  <c r="AA20" i="17" s="1"/>
  <c r="Y20" i="17"/>
  <c r="AA34" i="17"/>
  <c r="Y34" i="17"/>
  <c r="Y33" i="17" s="1"/>
  <c r="Y31" i="17"/>
  <c r="Y30" i="17" s="1"/>
  <c r="AA31" i="17"/>
  <c r="N36" i="17"/>
  <c r="U20" i="17"/>
  <c r="W15" i="17"/>
  <c r="L14" i="17"/>
  <c r="L29" i="17"/>
  <c r="K32" i="17"/>
  <c r="M32" i="17" s="1"/>
  <c r="K35" i="17"/>
  <c r="M35" i="17" s="1"/>
  <c r="Y29" i="17" l="1"/>
  <c r="AC16" i="17"/>
  <c r="AD16" i="17"/>
  <c r="AD19" i="17"/>
  <c r="AC18" i="17"/>
  <c r="L36" i="17"/>
  <c r="AA33" i="17"/>
  <c r="AA30" i="17"/>
  <c r="X15" i="17"/>
  <c r="X14" i="17" s="1"/>
  <c r="X36" i="17" s="1"/>
  <c r="O31" i="17"/>
  <c r="M31" i="17"/>
  <c r="M30" i="17" s="1"/>
  <c r="O34" i="17"/>
  <c r="M34" i="17"/>
  <c r="M33" i="17" s="1"/>
  <c r="J16" i="17"/>
  <c r="K31" i="17"/>
  <c r="K30" i="17" s="1"/>
  <c r="J34" i="17"/>
  <c r="J33" i="17" s="1"/>
  <c r="K34" i="17"/>
  <c r="K33" i="17" s="1"/>
  <c r="I28" i="17"/>
  <c r="J28" i="17" s="1"/>
  <c r="I31" i="17"/>
  <c r="I30" i="17" s="1"/>
  <c r="I34" i="17"/>
  <c r="I33" i="17" s="1"/>
  <c r="I24" i="17"/>
  <c r="K24" i="17" s="1"/>
  <c r="K23" i="17" s="1"/>
  <c r="I19" i="17"/>
  <c r="J19" i="17" s="1"/>
  <c r="I16" i="17"/>
  <c r="H34" i="17"/>
  <c r="H33" i="17" s="1"/>
  <c r="H31" i="17"/>
  <c r="H30" i="17" s="1"/>
  <c r="H27" i="17"/>
  <c r="H23" i="17"/>
  <c r="H18" i="17"/>
  <c r="H16" i="17"/>
  <c r="G23" i="17"/>
  <c r="G31" i="17"/>
  <c r="G30" i="17" s="1"/>
  <c r="G34" i="17"/>
  <c r="G33" i="17" s="1"/>
  <c r="F34" i="17"/>
  <c r="F33" i="17" s="1"/>
  <c r="E34" i="17"/>
  <c r="E33" i="17" s="1"/>
  <c r="F31" i="17"/>
  <c r="F30" i="17" s="1"/>
  <c r="E31" i="17"/>
  <c r="E30" i="17" s="1"/>
  <c r="G27" i="17"/>
  <c r="F27" i="17"/>
  <c r="E27" i="17"/>
  <c r="E26" i="17" s="1"/>
  <c r="F25" i="17"/>
  <c r="F23" i="17"/>
  <c r="E23" i="17"/>
  <c r="G22" i="17"/>
  <c r="G21" i="17" s="1"/>
  <c r="F21" i="17"/>
  <c r="E21" i="17"/>
  <c r="G18" i="17"/>
  <c r="E18" i="17"/>
  <c r="G16" i="17"/>
  <c r="F16" i="17"/>
  <c r="F15" i="17" s="1"/>
  <c r="E16" i="17"/>
  <c r="K22" i="17"/>
  <c r="K21" i="17" s="1"/>
  <c r="K17" i="17"/>
  <c r="K16" i="17" s="1"/>
  <c r="J31" i="17"/>
  <c r="J30" i="17" s="1"/>
  <c r="J23" i="17"/>
  <c r="AE19" i="17" l="1"/>
  <c r="AF19" i="17"/>
  <c r="AE16" i="17"/>
  <c r="AA29" i="17"/>
  <c r="AD18" i="17"/>
  <c r="G15" i="17"/>
  <c r="G20" i="17"/>
  <c r="H15" i="17"/>
  <c r="Y15" i="17"/>
  <c r="O33" i="17"/>
  <c r="Q33" i="17" s="1"/>
  <c r="Q34" i="17"/>
  <c r="O30" i="17"/>
  <c r="Q30" i="17" s="1"/>
  <c r="Q31" i="17"/>
  <c r="E20" i="17"/>
  <c r="H22" i="17"/>
  <c r="J21" i="17" s="1"/>
  <c r="E29" i="17"/>
  <c r="K20" i="17"/>
  <c r="G29" i="17"/>
  <c r="J20" i="17"/>
  <c r="M29" i="17"/>
  <c r="F29" i="17"/>
  <c r="F20" i="17"/>
  <c r="F14" i="17" s="1"/>
  <c r="I23" i="17"/>
  <c r="I27" i="17"/>
  <c r="E15" i="17"/>
  <c r="J29" i="17"/>
  <c r="H29" i="17"/>
  <c r="I29" i="17"/>
  <c r="E25" i="17"/>
  <c r="G26" i="17"/>
  <c r="J18" i="17"/>
  <c r="J15" i="17" s="1"/>
  <c r="K19" i="17"/>
  <c r="K18" i="17" s="1"/>
  <c r="K15" i="17" s="1"/>
  <c r="K28" i="17"/>
  <c r="J27" i="17"/>
  <c r="I21" i="17"/>
  <c r="I18" i="17"/>
  <c r="I15" i="17" s="1"/>
  <c r="K29" i="17"/>
  <c r="AF16" i="17" l="1"/>
  <c r="AE18" i="17"/>
  <c r="AF18" i="17"/>
  <c r="AG19" i="17"/>
  <c r="AA15" i="17"/>
  <c r="H21" i="17"/>
  <c r="H20" i="17" s="1"/>
  <c r="O29" i="17"/>
  <c r="Q29" i="17" s="1"/>
  <c r="I20" i="17"/>
  <c r="F36" i="17"/>
  <c r="K27" i="17"/>
  <c r="M28" i="17"/>
  <c r="E14" i="17"/>
  <c r="E36" i="17" s="1"/>
  <c r="H26" i="17"/>
  <c r="I26" i="17" s="1"/>
  <c r="G25" i="17"/>
  <c r="G14" i="17" s="1"/>
  <c r="G36" i="17" s="1"/>
  <c r="AG18" i="17" l="1"/>
  <c r="AH18" i="17" s="1"/>
  <c r="AI18" i="17" s="1"/>
  <c r="AI19" i="17"/>
  <c r="AH16" i="17"/>
  <c r="AI16" i="17" s="1"/>
  <c r="AH19" i="17"/>
  <c r="AG16" i="17"/>
  <c r="AB15" i="17"/>
  <c r="M27" i="17"/>
  <c r="M26" i="17" s="1"/>
  <c r="M25" i="17" s="1"/>
  <c r="M14" i="17" s="1"/>
  <c r="M36" i="17" s="1"/>
  <c r="O28" i="17"/>
  <c r="I25" i="17"/>
  <c r="I14" i="17" s="1"/>
  <c r="I36" i="17" s="1"/>
  <c r="J26" i="17"/>
  <c r="J25" i="17" s="1"/>
  <c r="J14" i="17" s="1"/>
  <c r="J36" i="17" s="1"/>
  <c r="H25" i="17"/>
  <c r="H14" i="17" s="1"/>
  <c r="H36" i="17" s="1"/>
  <c r="AC15" i="17" l="1"/>
  <c r="O27" i="17"/>
  <c r="Q28" i="17"/>
  <c r="S28" i="17" s="1"/>
  <c r="U28" i="17" s="1"/>
  <c r="W28" i="17" s="1"/>
  <c r="Y28" i="17" s="1"/>
  <c r="AA28" i="17" s="1"/>
  <c r="K26" i="17"/>
  <c r="K25" i="17" s="1"/>
  <c r="K14" i="17" s="1"/>
  <c r="K36" i="17" s="1"/>
  <c r="AC14" i="17" l="1"/>
  <c r="AC36" i="17" s="1"/>
  <c r="AD15" i="17"/>
  <c r="AB28" i="17"/>
  <c r="O26" i="17"/>
  <c r="Q27" i="17"/>
  <c r="S27" i="17" s="1"/>
  <c r="U27" i="17" s="1"/>
  <c r="W27" i="17" s="1"/>
  <c r="Y27" i="17" s="1"/>
  <c r="AA27" i="17" s="1"/>
  <c r="AE15" i="17" l="1"/>
  <c r="AC28" i="17"/>
  <c r="AD28" i="17" s="1"/>
  <c r="AB27" i="17"/>
  <c r="O25" i="17"/>
  <c r="Q26" i="17"/>
  <c r="S26" i="17" s="1"/>
  <c r="U26" i="17" s="1"/>
  <c r="W26" i="17" s="1"/>
  <c r="Y26" i="17" s="1"/>
  <c r="AA26" i="17" s="1"/>
  <c r="AE14" i="17" l="1"/>
  <c r="AE36" i="17" s="1"/>
  <c r="AG15" i="17"/>
  <c r="AF15" i="17"/>
  <c r="AE28" i="17"/>
  <c r="AC27" i="17"/>
  <c r="AD27" i="17" s="1"/>
  <c r="AB26" i="17"/>
  <c r="O14" i="17"/>
  <c r="Q25" i="17"/>
  <c r="S25" i="17" s="1"/>
  <c r="U25" i="17" s="1"/>
  <c r="AH15" i="17" l="1"/>
  <c r="AI15" i="17"/>
  <c r="AI14" i="17" s="1"/>
  <c r="AI36" i="17" s="1"/>
  <c r="AG14" i="17"/>
  <c r="AG36" i="17" s="1"/>
  <c r="AG28" i="17"/>
  <c r="AF28" i="17"/>
  <c r="AC26" i="17"/>
  <c r="AD26" i="17" s="1"/>
  <c r="AE27" i="17"/>
  <c r="W25" i="17"/>
  <c r="U14" i="17"/>
  <c r="U36" i="17" s="1"/>
  <c r="O36" i="17"/>
  <c r="Q14" i="17"/>
  <c r="AH28" i="17" l="1"/>
  <c r="AI28" i="17" s="1"/>
  <c r="AG27" i="17"/>
  <c r="AF27" i="17"/>
  <c r="AE26" i="17"/>
  <c r="W14" i="17"/>
  <c r="W36" i="17" s="1"/>
  <c r="Y25" i="17"/>
  <c r="S14" i="17"/>
  <c r="S36" i="17" s="1"/>
  <c r="Q36" i="17"/>
  <c r="AH27" i="17" l="1"/>
  <c r="AI27" i="17" s="1"/>
  <c r="AF26" i="17"/>
  <c r="Z25" i="17"/>
  <c r="Y14" i="17"/>
  <c r="Y36" i="17" s="1"/>
  <c r="AG26" i="17" l="1"/>
  <c r="AH26" i="17" s="1"/>
  <c r="AI26" i="17" s="1"/>
  <c r="Z14" i="17"/>
  <c r="Z36" i="17" s="1"/>
  <c r="AA25" i="17"/>
  <c r="AA14" i="17" l="1"/>
  <c r="AA36" i="17" s="1"/>
  <c r="AB25" i="17"/>
  <c r="AB14" i="17" l="1"/>
  <c r="AC25" i="17"/>
  <c r="AD25" i="17" s="1"/>
  <c r="AD14" i="17" l="1"/>
  <c r="AE25" i="17"/>
  <c r="AF25" i="17" l="1"/>
  <c r="AF14" i="17" l="1"/>
  <c r="AG25" i="17"/>
  <c r="AH25" i="17" l="1"/>
  <c r="AH14" i="17" s="1"/>
  <c r="AI25" i="17" l="1"/>
</calcChain>
</file>

<file path=xl/sharedStrings.xml><?xml version="1.0" encoding="utf-8"?>
<sst xmlns="http://schemas.openxmlformats.org/spreadsheetml/2006/main" count="90" uniqueCount="61">
  <si>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</si>
  <si>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</si>
  <si>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</si>
  <si>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</si>
  <si>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</si>
  <si>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</si>
  <si>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</si>
  <si>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</si>
  <si>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</si>
  <si>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</si>
  <si>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</si>
  <si>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</si>
  <si>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</si>
  <si>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</si>
  <si>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</si>
  <si>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</si>
  <si>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</si>
  <si>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</si>
  <si>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</si>
  <si>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</si>
  <si>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</si>
  <si>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</si>
  <si>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</si>
  <si>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</si>
  <si>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</si>
  <si>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</si>
  <si>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</si>
  <si>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</si>
  <si>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</si>
  <si>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</si>
  <si>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</si>
  <si>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</si>
  <si>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</si>
  <si>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</si>
  <si>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</si>
  <si>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</si>
  <si>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</si>
  <si>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</si>
  <si>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</si>
  <si>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</si>
  <si>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</si>
  <si>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</si>
  <si>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</si>
  <si>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</si>
  <si>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</si>
  <si>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</si>
  <si>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</si>
  <si>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</si>
  <si>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</si>
  <si>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</si>
  <si>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</si>
  <si>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</si>
  <si>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поправка</t>
  </si>
  <si>
    <t xml:space="preserve"> </t>
  </si>
  <si>
    <t>Приложение 11</t>
  </si>
  <si>
    <t xml:space="preserve">Наименование </t>
  </si>
  <si>
    <t>"О бюджете муниципального района на 2024 год и на плановый период 2025 и 2026 годов"</t>
  </si>
  <si>
    <t>Единици измерения: тыс.руб.</t>
  </si>
  <si>
    <t>Итого источники финансирования дефицита бюджета</t>
  </si>
  <si>
    <t>Единица измерения: тыс.руб.</t>
  </si>
  <si>
    <t>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</si>
</sst>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5" x14ac:knownFonts="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Border="1"/>
    <xf numFmtId="165" fontId="1" fillId="0" borderId="1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/>
    <xf numFmtId="165" fontId="13" fillId="0" borderId="1" xfId="0" applyNumberFormat="1" applyFont="1" applyBorder="1"/>
    <xf numFmtId="165" fontId="14" fillId="0" borderId="1" xfId="0" applyNumberFormat="1" applyFont="1" applyBorder="1"/>
    <xf numFmtId="0" fontId="13" fillId="0" borderId="1" xfId="0" applyFont="1" applyBorder="1"/>
    <xf numFmtId="165" fontId="1" fillId="0" borderId="3" xfId="0" applyNumberFormat="1" applyFont="1" applyBorder="1"/>
    <xf numFmtId="0" fontId="0" fillId="0" borderId="0" xfId="0" applyAlignment="1">
      <alignment horizontal="left"/>
    </xf>
    <xf numFmtId="0" fontId="4" fillId="0" borderId="3" xfId="0" applyFont="1" applyBorder="1" applyAlignment="1">
      <alignment horizontal="center"/>
    </xf>
    <xf numFmtId="165" fontId="0" fillId="0" borderId="3" xfId="0" applyNumberFormat="1" applyBorder="1"/>
    <xf numFmtId="165" fontId="1" fillId="0" borderId="3" xfId="0" applyNumberFormat="1" applyFont="1" applyFill="1" applyBorder="1"/>
    <xf numFmtId="165" fontId="13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165" fontId="13" fillId="0" borderId="4" xfId="0" applyNumberFormat="1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/>
    </xf>
    <xf numFmtId="165" fontId="13" fillId="0" borderId="5" xfId="0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I41"/>
  <sheetViews>
    <sheetView tabSelected="1" topLeftCell="B1" zoomScaleNormal="100" zoomScaleSheetLayoutView="100" workbookViewId="0">
      <selection activeCell="AJ22" sqref="AJ22"/>
    </sheetView>
  </sheetViews>
  <sheetFormatPr defaultRowHeight="12.75" x14ac:dyDescent="0.2"/>
  <cols>
    <col min="1" max="1" width="4.5703125" customWidth="1"/>
    <col min="2" max="2" width="0.42578125" customWidth="1"/>
    <col min="3" max="3" width="23.85546875" customWidth="1"/>
    <col min="4" max="4" width="69.5703125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14.7109375" hidden="1" customWidth="1"/>
    <col min="14" max="14" width="15.140625" hidden="1" customWidth="1"/>
    <col min="15" max="15" width="11.5703125" hidden="1" customWidth="1"/>
    <col min="16" max="16" width="14.7109375" hidden="1" customWidth="1"/>
    <col min="17" max="17" width="13.42578125" hidden="1" customWidth="1"/>
    <col min="18" max="18" width="14.7109375" hidden="1" customWidth="1"/>
    <col min="19" max="19" width="13.42578125" hidden="1" customWidth="1"/>
    <col min="20" max="20" width="12" hidden="1" customWidth="1"/>
    <col min="21" max="21" width="0.140625" hidden="1" customWidth="1"/>
    <col min="22" max="22" width="11.85546875" hidden="1" customWidth="1"/>
    <col min="23" max="23" width="13" hidden="1" customWidth="1"/>
    <col min="24" max="24" width="20.140625" hidden="1" customWidth="1"/>
    <col min="25" max="25" width="14.28515625" hidden="1" customWidth="1"/>
    <col min="26" max="26" width="20.140625" hidden="1" customWidth="1"/>
    <col min="27" max="27" width="13.28515625" hidden="1" customWidth="1"/>
    <col min="28" max="28" width="14.28515625" hidden="1" customWidth="1"/>
    <col min="29" max="29" width="0.140625" hidden="1" customWidth="1"/>
    <col min="30" max="30" width="6.85546875" hidden="1" customWidth="1"/>
    <col min="31" max="31" width="7.5703125" hidden="1" customWidth="1"/>
    <col min="32" max="32" width="11.5703125" hidden="1" customWidth="1"/>
    <col min="33" max="33" width="19.5703125" hidden="1" customWidth="1"/>
    <col min="34" max="34" width="16.7109375" hidden="1" customWidth="1"/>
    <col min="35" max="35" width="19.5703125" customWidth="1"/>
  </cols>
  <sheetData>
    <row r="2" spans="3:35" x14ac:dyDescent="0.2">
      <c r="C2" s="2"/>
      <c r="D2" s="65" t="s">
        <v>54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3:35" x14ac:dyDescent="0.2">
      <c r="C3" s="2"/>
      <c r="D3" s="65" t="s">
        <v>37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3:35" x14ac:dyDescent="0.2">
      <c r="C4" s="2"/>
      <c r="D4" s="65" t="s">
        <v>56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3:35" x14ac:dyDescent="0.2">
      <c r="C5" s="3" t="s">
        <v>0</v>
      </c>
      <c r="D5" s="68"/>
      <c r="E5" s="68"/>
      <c r="F5" s="68"/>
      <c r="G5" s="68"/>
    </row>
    <row r="6" spans="3:35" x14ac:dyDescent="0.2">
      <c r="C6" s="2"/>
      <c r="D6" s="2"/>
      <c r="E6" s="2"/>
      <c r="F6" s="2"/>
      <c r="G6" s="3"/>
    </row>
    <row r="7" spans="3:35" ht="15.75" x14ac:dyDescent="0.25">
      <c r="C7" s="67" t="s">
        <v>14</v>
      </c>
      <c r="D7" s="67"/>
      <c r="E7" s="67"/>
      <c r="F7" s="67"/>
      <c r="G7" s="67"/>
      <c r="H7" s="67"/>
      <c r="I7" s="67"/>
    </row>
    <row r="8" spans="3:35" ht="15.75" x14ac:dyDescent="0.25">
      <c r="C8" s="67" t="s">
        <v>34</v>
      </c>
      <c r="D8" s="67"/>
      <c r="E8" s="67"/>
      <c r="F8" s="67"/>
      <c r="G8" s="67"/>
      <c r="H8" s="67"/>
      <c r="I8" s="67"/>
    </row>
    <row r="9" spans="3:35" ht="15.75" x14ac:dyDescent="0.25">
      <c r="C9" s="67" t="s">
        <v>60</v>
      </c>
      <c r="D9" s="67"/>
      <c r="E9" s="67"/>
      <c r="F9" s="67"/>
      <c r="G9" s="67"/>
      <c r="H9" s="67"/>
      <c r="I9" s="67"/>
    </row>
    <row r="10" spans="3:35" ht="15.75" x14ac:dyDescent="0.25">
      <c r="C10" s="41"/>
      <c r="D10" s="41" t="s">
        <v>53</v>
      </c>
      <c r="E10" s="41"/>
      <c r="F10" s="41"/>
      <c r="G10" s="41"/>
      <c r="H10" s="42"/>
      <c r="I10" s="42"/>
    </row>
    <row r="11" spans="3:35" x14ac:dyDescent="0.2">
      <c r="C11" s="2"/>
      <c r="D11" s="2" t="s">
        <v>53</v>
      </c>
      <c r="E11" s="2"/>
      <c r="F11" s="2"/>
      <c r="G11" s="2"/>
    </row>
    <row r="12" spans="3:35" x14ac:dyDescent="0.2">
      <c r="C12" s="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AB12" s="47"/>
      <c r="AC12" s="53"/>
      <c r="AD12" s="47" t="s">
        <v>57</v>
      </c>
      <c r="AE12" s="47"/>
      <c r="AF12" s="47"/>
      <c r="AG12" s="47"/>
      <c r="AH12" s="47"/>
      <c r="AI12" s="47" t="s">
        <v>59</v>
      </c>
    </row>
    <row r="13" spans="3:35" x14ac:dyDescent="0.2">
      <c r="C13" s="9" t="s">
        <v>13</v>
      </c>
      <c r="D13" s="10" t="s">
        <v>55</v>
      </c>
      <c r="E13" s="10" t="s">
        <v>3</v>
      </c>
      <c r="F13" s="10" t="s">
        <v>4</v>
      </c>
      <c r="G13" s="10" t="s">
        <v>24</v>
      </c>
      <c r="H13" s="11" t="s">
        <v>52</v>
      </c>
      <c r="I13" s="11" t="s">
        <v>24</v>
      </c>
      <c r="J13" s="11" t="s">
        <v>4</v>
      </c>
      <c r="K13" s="11" t="s">
        <v>24</v>
      </c>
      <c r="L13" s="12" t="s">
        <v>52</v>
      </c>
      <c r="M13" s="12" t="s">
        <v>24</v>
      </c>
      <c r="N13" s="11" t="s">
        <v>52</v>
      </c>
      <c r="O13" s="11" t="s">
        <v>24</v>
      </c>
      <c r="P13" s="11" t="s">
        <v>52</v>
      </c>
      <c r="Q13" s="10" t="s">
        <v>24</v>
      </c>
      <c r="R13" s="11" t="s">
        <v>52</v>
      </c>
      <c r="S13" s="10" t="s">
        <v>24</v>
      </c>
      <c r="T13" s="11" t="s">
        <v>52</v>
      </c>
      <c r="U13" s="11" t="s">
        <v>24</v>
      </c>
      <c r="V13" s="11" t="s">
        <v>52</v>
      </c>
      <c r="W13" s="11" t="s">
        <v>24</v>
      </c>
      <c r="X13" s="11" t="s">
        <v>52</v>
      </c>
      <c r="Y13" s="11" t="s">
        <v>24</v>
      </c>
      <c r="Z13" s="11" t="s">
        <v>52</v>
      </c>
      <c r="AA13" s="11" t="s">
        <v>24</v>
      </c>
      <c r="AB13" s="48" t="s">
        <v>52</v>
      </c>
      <c r="AC13" s="10" t="s">
        <v>24</v>
      </c>
      <c r="AD13" s="48" t="s">
        <v>52</v>
      </c>
      <c r="AE13" s="10" t="s">
        <v>24</v>
      </c>
      <c r="AF13" s="48" t="s">
        <v>52</v>
      </c>
      <c r="AG13" s="10" t="s">
        <v>24</v>
      </c>
      <c r="AH13" s="48" t="s">
        <v>52</v>
      </c>
      <c r="AI13" s="10" t="s">
        <v>24</v>
      </c>
    </row>
    <row r="14" spans="3:35" ht="19.5" customHeight="1" x14ac:dyDescent="0.2">
      <c r="C14" s="13" t="s">
        <v>15</v>
      </c>
      <c r="D14" s="14" t="s">
        <v>33</v>
      </c>
      <c r="E14" s="15">
        <f t="shared" ref="E14:O14" si="0">SUM(E15,E20,E25)</f>
        <v>3107.6750000000002</v>
      </c>
      <c r="F14" s="15">
        <f t="shared" si="0"/>
        <v>-478.46199999999999</v>
      </c>
      <c r="G14" s="15">
        <f t="shared" si="0"/>
        <v>2942.0400000000004</v>
      </c>
      <c r="H14" s="15">
        <f t="shared" si="0"/>
        <v>0</v>
      </c>
      <c r="I14" s="15">
        <f t="shared" si="0"/>
        <v>1180.0379999999996</v>
      </c>
      <c r="J14" s="15">
        <f t="shared" si="0"/>
        <v>0</v>
      </c>
      <c r="K14" s="15">
        <f t="shared" si="0"/>
        <v>1180.0379999999996</v>
      </c>
      <c r="L14" s="15">
        <f t="shared" si="0"/>
        <v>0</v>
      </c>
      <c r="M14" s="37">
        <f t="shared" si="0"/>
        <v>1180.0379999999996</v>
      </c>
      <c r="N14" s="37">
        <f t="shared" si="0"/>
        <v>0</v>
      </c>
      <c r="O14" s="37">
        <f t="shared" si="0"/>
        <v>-3000</v>
      </c>
      <c r="P14" s="38">
        <f t="shared" ref="P14:R14" si="1">SUM(P15,P20,P25)</f>
        <v>0</v>
      </c>
      <c r="Q14" s="39">
        <f>SUM(O14+P14)</f>
        <v>-3000</v>
      </c>
      <c r="R14" s="38">
        <f t="shared" si="1"/>
        <v>0</v>
      </c>
      <c r="S14" s="39">
        <f>SUM(Q14+R14)</f>
        <v>-3000</v>
      </c>
      <c r="T14" s="39">
        <f>SUM(T15,T20,T25,T29)</f>
        <v>48972.932000000001</v>
      </c>
      <c r="U14" s="43">
        <f>SUM(U15,U20,U25,U29)</f>
        <v>45972.93200000003</v>
      </c>
      <c r="V14" s="43">
        <f t="shared" ref="V14:Z14" si="2">SUM(V15,V20,V25,V29)</f>
        <v>0</v>
      </c>
      <c r="W14" s="43">
        <f t="shared" si="2"/>
        <v>45972.93200000003</v>
      </c>
      <c r="X14" s="43">
        <f t="shared" si="2"/>
        <v>4000</v>
      </c>
      <c r="Y14" s="43">
        <f t="shared" si="2"/>
        <v>49972.93200000003</v>
      </c>
      <c r="Z14" s="43">
        <f t="shared" si="2"/>
        <v>0</v>
      </c>
      <c r="AA14" s="43">
        <f>SUM(AA15,AA20,AA25,AA29)</f>
        <v>49972.93200000003</v>
      </c>
      <c r="AB14" s="43">
        <f>SUM(AB15,AB20,AB25,AB29)</f>
        <v>0</v>
      </c>
      <c r="AC14" s="51">
        <f>SUM(AC15,AC20,AC29)</f>
        <v>49972.931999999913</v>
      </c>
      <c r="AD14" s="43">
        <f>SUM(AD15,AD20,AD25,AD29)</f>
        <v>0</v>
      </c>
      <c r="AE14" s="51">
        <f>SUM(AE15,AE20,AE29)</f>
        <v>49972.931999999913</v>
      </c>
      <c r="AF14" s="43">
        <f>SUM(AF15,AF20,AF25,AF29)</f>
        <v>0</v>
      </c>
      <c r="AG14" s="51">
        <f>SUM(AG15,AG20,AG29)</f>
        <v>49972.931999999913</v>
      </c>
      <c r="AH14" s="43">
        <f>SUM(AH15,AH20,AH25,AH29)</f>
        <v>0</v>
      </c>
      <c r="AI14" s="51">
        <f>SUM(AI15,AI20,AI29)</f>
        <v>49972.931999999913</v>
      </c>
    </row>
    <row r="15" spans="3:35" ht="19.5" customHeight="1" x14ac:dyDescent="0.25">
      <c r="C15" s="16" t="s">
        <v>38</v>
      </c>
      <c r="D15" s="17" t="s">
        <v>41</v>
      </c>
      <c r="E15" s="18">
        <f t="shared" ref="E15:L15" si="3">SUM(E16-E18)</f>
        <v>3937.1750000000002</v>
      </c>
      <c r="F15" s="18">
        <f t="shared" si="3"/>
        <v>-478.46199999999999</v>
      </c>
      <c r="G15" s="18">
        <f t="shared" si="3"/>
        <v>4627.1400000000003</v>
      </c>
      <c r="H15" s="18">
        <f t="shared" si="3"/>
        <v>3247.9</v>
      </c>
      <c r="I15" s="18">
        <f t="shared" si="3"/>
        <v>4113.0379999999996</v>
      </c>
      <c r="J15" s="18">
        <f t="shared" si="3"/>
        <v>0</v>
      </c>
      <c r="K15" s="18">
        <f t="shared" si="3"/>
        <v>4113.0379999999996</v>
      </c>
      <c r="L15" s="18">
        <f t="shared" si="3"/>
        <v>0</v>
      </c>
      <c r="M15" s="18">
        <f>SUM(M16)</f>
        <v>4113.0379999999996</v>
      </c>
      <c r="N15" s="18">
        <f t="shared" ref="N15:R16" si="4">SUM(N16)</f>
        <v>0</v>
      </c>
      <c r="O15" s="18">
        <f t="shared" si="4"/>
        <v>0</v>
      </c>
      <c r="P15" s="18">
        <f t="shared" si="4"/>
        <v>0</v>
      </c>
      <c r="Q15" s="39">
        <f t="shared" ref="Q15:Q35" si="5">SUM(O15+P15)</f>
        <v>0</v>
      </c>
      <c r="R15" s="18">
        <f t="shared" si="4"/>
        <v>0</v>
      </c>
      <c r="S15" s="39">
        <f t="shared" ref="S15:S35" si="6">SUM(Q15+R15)</f>
        <v>0</v>
      </c>
      <c r="T15" s="22"/>
      <c r="U15" s="43">
        <f t="shared" ref="U15:U28" si="7">SUM(S15,T15)</f>
        <v>0</v>
      </c>
      <c r="V15" s="45"/>
      <c r="W15" s="43">
        <f t="shared" ref="W15" si="8">SUM(U15,V15)</f>
        <v>0</v>
      </c>
      <c r="X15" s="43">
        <f t="shared" ref="X15" si="9">SUM(V15,W15)</f>
        <v>0</v>
      </c>
      <c r="Y15" s="43">
        <f t="shared" ref="Y15" si="10">SUM(W15,X15)</f>
        <v>0</v>
      </c>
      <c r="Z15" s="22"/>
      <c r="AA15" s="39">
        <f>SUM(Y15,Z15)</f>
        <v>0</v>
      </c>
      <c r="AB15" s="39">
        <f>SUM(Z15,AA15)</f>
        <v>0</v>
      </c>
      <c r="AC15" s="52">
        <f t="shared" ref="AC15:AG35" si="11">SUM(AA15:AB15)</f>
        <v>0</v>
      </c>
      <c r="AD15" s="39">
        <f>SUM(AB15,AC15)</f>
        <v>0</v>
      </c>
      <c r="AE15" s="52">
        <f t="shared" si="11"/>
        <v>0</v>
      </c>
      <c r="AF15" s="39">
        <f>SUM(AD15,AE15)</f>
        <v>0</v>
      </c>
      <c r="AG15" s="52">
        <f t="shared" si="11"/>
        <v>0</v>
      </c>
      <c r="AH15" s="39">
        <f>SUM(AF15,AG15)</f>
        <v>0</v>
      </c>
      <c r="AI15" s="52">
        <f t="shared" ref="AI15:AI19" si="12">SUM(AG15:AH15)</f>
        <v>0</v>
      </c>
    </row>
    <row r="16" spans="3:35" ht="23.25" customHeight="1" x14ac:dyDescent="0.25">
      <c r="C16" s="19" t="s">
        <v>46</v>
      </c>
      <c r="D16" s="20" t="s">
        <v>45</v>
      </c>
      <c r="E16" s="18">
        <f t="shared" ref="E16:K16" si="13">SUM(E17)</f>
        <v>3937.1750000000002</v>
      </c>
      <c r="F16" s="18">
        <f t="shared" si="13"/>
        <v>-478.46199999999999</v>
      </c>
      <c r="G16" s="21">
        <f t="shared" si="13"/>
        <v>4627.1400000000003</v>
      </c>
      <c r="H16" s="21">
        <f t="shared" si="13"/>
        <v>3247.9</v>
      </c>
      <c r="I16" s="21">
        <f t="shared" si="13"/>
        <v>4113.0379999999996</v>
      </c>
      <c r="J16" s="21">
        <f t="shared" si="13"/>
        <v>0</v>
      </c>
      <c r="K16" s="21">
        <f t="shared" si="13"/>
        <v>4113.0379999999996</v>
      </c>
      <c r="L16" s="22"/>
      <c r="M16" s="23">
        <f>SUM(M17)</f>
        <v>4113.0379999999996</v>
      </c>
      <c r="N16" s="23">
        <f t="shared" si="4"/>
        <v>0</v>
      </c>
      <c r="O16" s="23">
        <f t="shared" si="4"/>
        <v>0</v>
      </c>
      <c r="P16" s="23">
        <f t="shared" si="4"/>
        <v>0</v>
      </c>
      <c r="Q16" s="39">
        <f t="shared" si="5"/>
        <v>0</v>
      </c>
      <c r="R16" s="23">
        <f t="shared" si="4"/>
        <v>0</v>
      </c>
      <c r="S16" s="39">
        <f t="shared" si="6"/>
        <v>0</v>
      </c>
      <c r="T16" s="22"/>
      <c r="U16" s="39">
        <f t="shared" si="7"/>
        <v>0</v>
      </c>
      <c r="V16" s="22"/>
      <c r="W16" s="39">
        <f>SUM(U16,V16)</f>
        <v>0</v>
      </c>
      <c r="X16" s="22"/>
      <c r="Y16" s="39">
        <f>SUM(W16,X16)</f>
        <v>0</v>
      </c>
      <c r="Z16" s="22"/>
      <c r="AA16" s="39">
        <f t="shared" ref="AA16:AF28" si="14">SUM(Y16,Z16)</f>
        <v>0</v>
      </c>
      <c r="AB16" s="39">
        <f t="shared" si="14"/>
        <v>0</v>
      </c>
      <c r="AC16" s="52">
        <f t="shared" si="11"/>
        <v>0</v>
      </c>
      <c r="AD16" s="39">
        <f t="shared" si="14"/>
        <v>0</v>
      </c>
      <c r="AE16" s="52">
        <f t="shared" si="11"/>
        <v>0</v>
      </c>
      <c r="AF16" s="39">
        <f t="shared" si="14"/>
        <v>0</v>
      </c>
      <c r="AG16" s="52">
        <f t="shared" si="11"/>
        <v>0</v>
      </c>
      <c r="AH16" s="39">
        <f t="shared" ref="AH16:AH19" si="15">SUM(AF16,AG16)</f>
        <v>0</v>
      </c>
      <c r="AI16" s="52">
        <f t="shared" si="12"/>
        <v>0</v>
      </c>
    </row>
    <row r="17" spans="3:35" ht="27.75" customHeight="1" x14ac:dyDescent="0.25">
      <c r="C17" s="19" t="s">
        <v>47</v>
      </c>
      <c r="D17" s="8" t="s">
        <v>42</v>
      </c>
      <c r="E17" s="6">
        <v>3937.1750000000002</v>
      </c>
      <c r="F17" s="24">
        <v>-478.46199999999999</v>
      </c>
      <c r="G17" s="7">
        <v>4627.1400000000003</v>
      </c>
      <c r="H17" s="25">
        <v>3247.9</v>
      </c>
      <c r="I17" s="26">
        <v>4113.0379999999996</v>
      </c>
      <c r="J17" s="26">
        <v>0</v>
      </c>
      <c r="K17" s="26">
        <f>SUM(I17,J17)</f>
        <v>4113.0379999999996</v>
      </c>
      <c r="L17" s="22"/>
      <c r="M17" s="23">
        <v>4113.0379999999996</v>
      </c>
      <c r="N17" s="23">
        <v>0</v>
      </c>
      <c r="O17" s="23">
        <v>0</v>
      </c>
      <c r="P17" s="23">
        <v>0</v>
      </c>
      <c r="Q17" s="39">
        <f t="shared" si="5"/>
        <v>0</v>
      </c>
      <c r="R17" s="23">
        <v>0</v>
      </c>
      <c r="S17" s="39">
        <f t="shared" si="6"/>
        <v>0</v>
      </c>
      <c r="T17" s="22"/>
      <c r="U17" s="39">
        <f t="shared" si="7"/>
        <v>0</v>
      </c>
      <c r="V17" s="22"/>
      <c r="W17" s="39">
        <f t="shared" ref="W17:W35" si="16">SUM(U17,V17)</f>
        <v>0</v>
      </c>
      <c r="X17" s="22"/>
      <c r="Y17" s="39">
        <f t="shared" ref="Y17:Y35" si="17">SUM(W17,X17)</f>
        <v>0</v>
      </c>
      <c r="Z17" s="22"/>
      <c r="AA17" s="39">
        <f t="shared" si="14"/>
        <v>0</v>
      </c>
      <c r="AB17" s="39">
        <f t="shared" si="14"/>
        <v>0</v>
      </c>
      <c r="AC17" s="52">
        <f t="shared" si="11"/>
        <v>0</v>
      </c>
      <c r="AD17" s="39">
        <f t="shared" si="14"/>
        <v>0</v>
      </c>
      <c r="AE17" s="52">
        <f t="shared" si="11"/>
        <v>0</v>
      </c>
      <c r="AF17" s="39">
        <f t="shared" si="14"/>
        <v>0</v>
      </c>
      <c r="AG17" s="52">
        <f t="shared" si="11"/>
        <v>0</v>
      </c>
      <c r="AH17" s="39">
        <f t="shared" si="15"/>
        <v>0</v>
      </c>
      <c r="AI17" s="52">
        <f t="shared" si="12"/>
        <v>0</v>
      </c>
    </row>
    <row r="18" spans="3:35" ht="27.75" customHeight="1" x14ac:dyDescent="0.2">
      <c r="C18" s="19" t="s">
        <v>39</v>
      </c>
      <c r="D18" s="8" t="s">
        <v>43</v>
      </c>
      <c r="E18" s="7">
        <f>E19</f>
        <v>0</v>
      </c>
      <c r="F18" s="27">
        <v>0</v>
      </c>
      <c r="G18" s="7">
        <f>G19</f>
        <v>0</v>
      </c>
      <c r="H18" s="7">
        <f>H19</f>
        <v>0</v>
      </c>
      <c r="I18" s="7">
        <f>I19</f>
        <v>0</v>
      </c>
      <c r="J18" s="7">
        <f>J19</f>
        <v>0</v>
      </c>
      <c r="K18" s="7">
        <f>K19</f>
        <v>0</v>
      </c>
      <c r="L18" s="22"/>
      <c r="M18" s="23">
        <f>SUM(M19)</f>
        <v>0</v>
      </c>
      <c r="N18" s="23">
        <f t="shared" ref="N18:R18" si="18">SUM(N19)</f>
        <v>0</v>
      </c>
      <c r="O18" s="23">
        <f t="shared" si="18"/>
        <v>0</v>
      </c>
      <c r="P18" s="23">
        <f t="shared" si="18"/>
        <v>0</v>
      </c>
      <c r="Q18" s="39">
        <f t="shared" si="5"/>
        <v>0</v>
      </c>
      <c r="R18" s="23">
        <f t="shared" si="18"/>
        <v>0</v>
      </c>
      <c r="S18" s="39">
        <f t="shared" si="6"/>
        <v>0</v>
      </c>
      <c r="T18" s="22"/>
      <c r="U18" s="39">
        <f t="shared" si="7"/>
        <v>0</v>
      </c>
      <c r="V18" s="22"/>
      <c r="W18" s="39">
        <f t="shared" si="16"/>
        <v>0</v>
      </c>
      <c r="X18" s="22"/>
      <c r="Y18" s="39">
        <f t="shared" si="17"/>
        <v>0</v>
      </c>
      <c r="Z18" s="22"/>
      <c r="AA18" s="39">
        <f t="shared" si="14"/>
        <v>0</v>
      </c>
      <c r="AB18" s="39">
        <f t="shared" si="14"/>
        <v>0</v>
      </c>
      <c r="AC18" s="52">
        <f t="shared" si="11"/>
        <v>0</v>
      </c>
      <c r="AD18" s="39">
        <f t="shared" si="14"/>
        <v>0</v>
      </c>
      <c r="AE18" s="52">
        <f t="shared" si="11"/>
        <v>0</v>
      </c>
      <c r="AF18" s="39">
        <f t="shared" si="14"/>
        <v>0</v>
      </c>
      <c r="AG18" s="52">
        <f t="shared" si="11"/>
        <v>0</v>
      </c>
      <c r="AH18" s="39">
        <f t="shared" si="15"/>
        <v>0</v>
      </c>
      <c r="AI18" s="52">
        <f t="shared" si="12"/>
        <v>0</v>
      </c>
    </row>
    <row r="19" spans="3:35" ht="27" customHeight="1" x14ac:dyDescent="0.2">
      <c r="C19" s="19" t="s">
        <v>40</v>
      </c>
      <c r="D19" s="28" t="s">
        <v>44</v>
      </c>
      <c r="E19" s="29">
        <v>0</v>
      </c>
      <c r="F19" s="30">
        <v>0</v>
      </c>
      <c r="G19" s="7">
        <v>0</v>
      </c>
      <c r="H19" s="25">
        <v>0</v>
      </c>
      <c r="I19" s="26">
        <f>SUM(G19:H19)</f>
        <v>0</v>
      </c>
      <c r="J19" s="26">
        <f>SUM(H19:I19)</f>
        <v>0</v>
      </c>
      <c r="K19" s="26">
        <f>SUM(I19:J19)</f>
        <v>0</v>
      </c>
      <c r="L19" s="22"/>
      <c r="M19" s="23">
        <v>0</v>
      </c>
      <c r="N19" s="23">
        <v>0</v>
      </c>
      <c r="O19" s="23">
        <f>SUM(M19:N19)</f>
        <v>0</v>
      </c>
      <c r="P19" s="23">
        <v>0</v>
      </c>
      <c r="Q19" s="39">
        <f t="shared" si="5"/>
        <v>0</v>
      </c>
      <c r="R19" s="23">
        <v>0</v>
      </c>
      <c r="S19" s="39">
        <f t="shared" si="6"/>
        <v>0</v>
      </c>
      <c r="T19" s="22"/>
      <c r="U19" s="39">
        <f t="shared" si="7"/>
        <v>0</v>
      </c>
      <c r="V19" s="22"/>
      <c r="W19" s="39">
        <f t="shared" si="16"/>
        <v>0</v>
      </c>
      <c r="X19" s="22"/>
      <c r="Y19" s="39">
        <f t="shared" si="17"/>
        <v>0</v>
      </c>
      <c r="Z19" s="22"/>
      <c r="AA19" s="39">
        <f t="shared" si="14"/>
        <v>0</v>
      </c>
      <c r="AB19" s="39">
        <f t="shared" si="14"/>
        <v>0</v>
      </c>
      <c r="AC19" s="52">
        <f t="shared" si="11"/>
        <v>0</v>
      </c>
      <c r="AD19" s="39">
        <f t="shared" si="14"/>
        <v>0</v>
      </c>
      <c r="AE19" s="52">
        <f t="shared" si="11"/>
        <v>0</v>
      </c>
      <c r="AF19" s="39">
        <f t="shared" si="14"/>
        <v>0</v>
      </c>
      <c r="AG19" s="52">
        <f t="shared" si="11"/>
        <v>0</v>
      </c>
      <c r="AH19" s="39">
        <f t="shared" si="15"/>
        <v>0</v>
      </c>
      <c r="AI19" s="52">
        <f t="shared" si="12"/>
        <v>0</v>
      </c>
    </row>
    <row r="20" spans="3:35" ht="19.5" customHeight="1" x14ac:dyDescent="0.25">
      <c r="C20" s="16" t="s">
        <v>16</v>
      </c>
      <c r="D20" s="31" t="s">
        <v>5</v>
      </c>
      <c r="E20" s="18">
        <f t="shared" ref="E20:O20" si="19">SUM(E21-E23)</f>
        <v>-829.5</v>
      </c>
      <c r="F20" s="18">
        <f t="shared" si="19"/>
        <v>0</v>
      </c>
      <c r="G20" s="18">
        <f t="shared" si="19"/>
        <v>-1685.1</v>
      </c>
      <c r="H20" s="18">
        <f t="shared" si="19"/>
        <v>-3247.9</v>
      </c>
      <c r="I20" s="18">
        <f t="shared" si="19"/>
        <v>-2933</v>
      </c>
      <c r="J20" s="18">
        <f t="shared" si="19"/>
        <v>0</v>
      </c>
      <c r="K20" s="18">
        <f t="shared" si="19"/>
        <v>-2933</v>
      </c>
      <c r="L20" s="18">
        <f t="shared" si="19"/>
        <v>0</v>
      </c>
      <c r="M20" s="18">
        <f t="shared" si="19"/>
        <v>-2933</v>
      </c>
      <c r="N20" s="18">
        <f t="shared" si="19"/>
        <v>0</v>
      </c>
      <c r="O20" s="18">
        <f t="shared" si="19"/>
        <v>-3000</v>
      </c>
      <c r="P20" s="18">
        <f t="shared" ref="P20:R20" si="20">SUM(P21-P23)</f>
        <v>0</v>
      </c>
      <c r="Q20" s="40">
        <f t="shared" si="5"/>
        <v>-3000</v>
      </c>
      <c r="R20" s="18">
        <f t="shared" si="20"/>
        <v>0</v>
      </c>
      <c r="S20" s="40">
        <f>SUM(S21-S23)</f>
        <v>-3000</v>
      </c>
      <c r="T20" s="40">
        <f t="shared" ref="T20:U20" si="21">SUM(T21-T23)</f>
        <v>0</v>
      </c>
      <c r="U20" s="44">
        <f t="shared" si="21"/>
        <v>-3000</v>
      </c>
      <c r="V20" s="45"/>
      <c r="W20" s="43">
        <f>SUM(W21-W23)</f>
        <v>-3000</v>
      </c>
      <c r="X20" s="43">
        <f t="shared" ref="X20:AA20" si="22">SUM(X21-X23)</f>
        <v>4000</v>
      </c>
      <c r="Y20" s="43">
        <f t="shared" si="22"/>
        <v>1000</v>
      </c>
      <c r="Z20" s="43">
        <f t="shared" si="22"/>
        <v>0</v>
      </c>
      <c r="AA20" s="43">
        <f t="shared" si="22"/>
        <v>1000</v>
      </c>
      <c r="AB20" s="43">
        <f t="shared" ref="AB20:AD20" si="23">SUM(AB21-AB23)</f>
        <v>0</v>
      </c>
      <c r="AC20" s="51">
        <f>SUM(AC21-AC23)</f>
        <v>1000</v>
      </c>
      <c r="AD20" s="43">
        <f t="shared" si="23"/>
        <v>0</v>
      </c>
      <c r="AE20" s="51">
        <f>SUM(AE21-AE23)</f>
        <v>1000</v>
      </c>
      <c r="AF20" s="43">
        <f t="shared" ref="AF20:AH20" si="24">SUM(AF21-AF23)</f>
        <v>0</v>
      </c>
      <c r="AG20" s="51">
        <f>SUM(AG21-AG23)</f>
        <v>1000</v>
      </c>
      <c r="AH20" s="43">
        <f t="shared" si="24"/>
        <v>0</v>
      </c>
      <c r="AI20" s="51">
        <f>SUM(AI21-AI23)</f>
        <v>1000</v>
      </c>
    </row>
    <row r="21" spans="3:35" ht="24.75" customHeight="1" x14ac:dyDescent="0.25">
      <c r="C21" s="19" t="s">
        <v>50</v>
      </c>
      <c r="D21" s="8" t="s">
        <v>35</v>
      </c>
      <c r="E21" s="18">
        <f t="shared" ref="E21:K21" si="25">SUM(E22)</f>
        <v>0</v>
      </c>
      <c r="F21" s="18">
        <f t="shared" si="25"/>
        <v>0</v>
      </c>
      <c r="G21" s="18">
        <f t="shared" si="25"/>
        <v>0</v>
      </c>
      <c r="H21" s="18">
        <f t="shared" si="25"/>
        <v>0</v>
      </c>
      <c r="I21" s="18">
        <f t="shared" si="25"/>
        <v>2000</v>
      </c>
      <c r="J21" s="18">
        <f t="shared" si="25"/>
        <v>0</v>
      </c>
      <c r="K21" s="18">
        <f t="shared" si="25"/>
        <v>2000</v>
      </c>
      <c r="L21" s="22"/>
      <c r="M21" s="23">
        <f>SUM(M22)</f>
        <v>2000</v>
      </c>
      <c r="N21" s="23">
        <f t="shared" ref="N21:R21" si="26">SUM(N22)</f>
        <v>0</v>
      </c>
      <c r="O21" s="23">
        <f t="shared" si="26"/>
        <v>0</v>
      </c>
      <c r="P21" s="23">
        <f t="shared" si="26"/>
        <v>0</v>
      </c>
      <c r="Q21" s="39">
        <f t="shared" si="5"/>
        <v>0</v>
      </c>
      <c r="R21" s="23">
        <f t="shared" si="26"/>
        <v>0</v>
      </c>
      <c r="S21" s="39">
        <f t="shared" si="6"/>
        <v>0</v>
      </c>
      <c r="T21" s="22"/>
      <c r="U21" s="39">
        <f t="shared" si="7"/>
        <v>0</v>
      </c>
      <c r="V21" s="22"/>
      <c r="W21" s="39">
        <f>SUM(W22)</f>
        <v>0</v>
      </c>
      <c r="X21" s="39">
        <f t="shared" ref="X21:Y21" si="27">SUM(X22)</f>
        <v>4000</v>
      </c>
      <c r="Y21" s="39">
        <f t="shared" si="27"/>
        <v>4000</v>
      </c>
      <c r="Z21" s="22"/>
      <c r="AA21" s="39">
        <f t="shared" si="14"/>
        <v>4000</v>
      </c>
      <c r="AB21" s="39"/>
      <c r="AC21" s="52">
        <f>SUM(AC22)</f>
        <v>4000</v>
      </c>
      <c r="AD21" s="39"/>
      <c r="AE21" s="52">
        <f>SUM(AE22)</f>
        <v>4000</v>
      </c>
      <c r="AF21" s="39"/>
      <c r="AG21" s="52">
        <f>SUM(AG22)</f>
        <v>4000</v>
      </c>
      <c r="AH21" s="39"/>
      <c r="AI21" s="52">
        <f>SUM(AI22)</f>
        <v>4000</v>
      </c>
    </row>
    <row r="22" spans="3:35" ht="24.75" customHeight="1" x14ac:dyDescent="0.25">
      <c r="C22" s="19" t="s">
        <v>51</v>
      </c>
      <c r="D22" s="8" t="s">
        <v>36</v>
      </c>
      <c r="E22" s="6">
        <v>0</v>
      </c>
      <c r="F22" s="24"/>
      <c r="G22" s="7">
        <f>SUM(E22:F22)</f>
        <v>0</v>
      </c>
      <c r="H22" s="7">
        <f>SUM(F22:G22)</f>
        <v>0</v>
      </c>
      <c r="I22" s="7">
        <v>2000</v>
      </c>
      <c r="J22" s="7">
        <v>0</v>
      </c>
      <c r="K22" s="7">
        <f>SUM(I22:J22)</f>
        <v>2000</v>
      </c>
      <c r="L22" s="22"/>
      <c r="M22" s="23">
        <v>2000</v>
      </c>
      <c r="N22" s="23">
        <v>0</v>
      </c>
      <c r="O22" s="23">
        <v>0</v>
      </c>
      <c r="P22" s="23">
        <v>0</v>
      </c>
      <c r="Q22" s="39">
        <f t="shared" si="5"/>
        <v>0</v>
      </c>
      <c r="R22" s="23">
        <v>0</v>
      </c>
      <c r="S22" s="39">
        <f t="shared" si="6"/>
        <v>0</v>
      </c>
      <c r="T22" s="22"/>
      <c r="U22" s="39">
        <f t="shared" si="7"/>
        <v>0</v>
      </c>
      <c r="V22" s="22"/>
      <c r="W22" s="39">
        <v>0</v>
      </c>
      <c r="X22" s="39">
        <v>4000</v>
      </c>
      <c r="Y22" s="39">
        <f t="shared" si="17"/>
        <v>4000</v>
      </c>
      <c r="Z22" s="22"/>
      <c r="AA22" s="39">
        <f t="shared" si="14"/>
        <v>4000</v>
      </c>
      <c r="AB22" s="39">
        <v>0</v>
      </c>
      <c r="AC22" s="52">
        <f t="shared" si="11"/>
        <v>4000</v>
      </c>
      <c r="AD22" s="39">
        <v>0</v>
      </c>
      <c r="AE22" s="52">
        <f t="shared" si="11"/>
        <v>4000</v>
      </c>
      <c r="AF22" s="39">
        <v>0</v>
      </c>
      <c r="AG22" s="52">
        <f t="shared" si="11"/>
        <v>4000</v>
      </c>
      <c r="AH22" s="39">
        <v>0</v>
      </c>
      <c r="AI22" s="52">
        <f t="shared" ref="AI22" si="28">SUM(AG22:AH22)</f>
        <v>4000</v>
      </c>
    </row>
    <row r="23" spans="3:35" ht="25.5" x14ac:dyDescent="0.2">
      <c r="C23" s="19" t="s">
        <v>48</v>
      </c>
      <c r="D23" s="8" t="s">
        <v>6</v>
      </c>
      <c r="E23" s="7">
        <f>E24</f>
        <v>829.5</v>
      </c>
      <c r="F23" s="7">
        <f>F24</f>
        <v>0</v>
      </c>
      <c r="G23" s="7">
        <f>SUM(G24)</f>
        <v>1685.1</v>
      </c>
      <c r="H23" s="7">
        <f>SUM(H24)</f>
        <v>3247.9</v>
      </c>
      <c r="I23" s="7">
        <f>SUM(I24)</f>
        <v>4933</v>
      </c>
      <c r="J23" s="7">
        <f>SUM(J24)</f>
        <v>0</v>
      </c>
      <c r="K23" s="7">
        <f>SUM(K24)</f>
        <v>4933</v>
      </c>
      <c r="L23" s="22"/>
      <c r="M23" s="23">
        <f>SUM(M24)</f>
        <v>4933</v>
      </c>
      <c r="N23" s="23">
        <f t="shared" ref="N23:R23" si="29">SUM(N24)</f>
        <v>0</v>
      </c>
      <c r="O23" s="23">
        <f t="shared" si="29"/>
        <v>3000</v>
      </c>
      <c r="P23" s="23">
        <f t="shared" si="29"/>
        <v>0</v>
      </c>
      <c r="Q23" s="39">
        <f t="shared" si="5"/>
        <v>3000</v>
      </c>
      <c r="R23" s="23">
        <f t="shared" si="29"/>
        <v>0</v>
      </c>
      <c r="S23" s="39">
        <f t="shared" si="6"/>
        <v>3000</v>
      </c>
      <c r="T23" s="22"/>
      <c r="U23" s="39">
        <f t="shared" si="7"/>
        <v>3000</v>
      </c>
      <c r="V23" s="22"/>
      <c r="W23" s="39">
        <f t="shared" si="16"/>
        <v>3000</v>
      </c>
      <c r="X23" s="22"/>
      <c r="Y23" s="39">
        <f t="shared" si="17"/>
        <v>3000</v>
      </c>
      <c r="Z23" s="22"/>
      <c r="AA23" s="39">
        <f t="shared" si="14"/>
        <v>3000</v>
      </c>
      <c r="AB23" s="39"/>
      <c r="AC23" s="52">
        <f>SUM(AC24)</f>
        <v>3000</v>
      </c>
      <c r="AD23" s="39"/>
      <c r="AE23" s="52">
        <f>SUM(AE24)</f>
        <v>3000</v>
      </c>
      <c r="AF23" s="39"/>
      <c r="AG23" s="52">
        <f>SUM(AG24)</f>
        <v>3000</v>
      </c>
      <c r="AH23" s="39"/>
      <c r="AI23" s="52">
        <f>SUM(AI24)</f>
        <v>3000</v>
      </c>
    </row>
    <row r="24" spans="3:35" ht="27" customHeight="1" x14ac:dyDescent="0.2">
      <c r="C24" s="19" t="s">
        <v>49</v>
      </c>
      <c r="D24" s="28" t="s">
        <v>7</v>
      </c>
      <c r="E24" s="29">
        <v>829.5</v>
      </c>
      <c r="F24" s="30"/>
      <c r="G24" s="7">
        <v>1685.1</v>
      </c>
      <c r="H24" s="32">
        <v>3247.9</v>
      </c>
      <c r="I24" s="32">
        <f>SUM(G24,H24)</f>
        <v>4933</v>
      </c>
      <c r="J24" s="32"/>
      <c r="K24" s="32">
        <f>SUM(I24,J24)</f>
        <v>4933</v>
      </c>
      <c r="L24" s="22"/>
      <c r="M24" s="23">
        <v>4933</v>
      </c>
      <c r="N24" s="23">
        <v>0</v>
      </c>
      <c r="O24" s="23">
        <v>3000</v>
      </c>
      <c r="P24" s="23">
        <v>0</v>
      </c>
      <c r="Q24" s="39">
        <f t="shared" si="5"/>
        <v>3000</v>
      </c>
      <c r="R24" s="23">
        <v>0</v>
      </c>
      <c r="S24" s="39">
        <f t="shared" si="6"/>
        <v>3000</v>
      </c>
      <c r="T24" s="22"/>
      <c r="U24" s="39">
        <f t="shared" si="7"/>
        <v>3000</v>
      </c>
      <c r="V24" s="22"/>
      <c r="W24" s="39">
        <f t="shared" si="16"/>
        <v>3000</v>
      </c>
      <c r="X24" s="22"/>
      <c r="Y24" s="39">
        <f t="shared" si="17"/>
        <v>3000</v>
      </c>
      <c r="Z24" s="22"/>
      <c r="AA24" s="39">
        <f t="shared" si="14"/>
        <v>3000</v>
      </c>
      <c r="AB24" s="39">
        <v>0</v>
      </c>
      <c r="AC24" s="52">
        <f t="shared" si="11"/>
        <v>3000</v>
      </c>
      <c r="AD24" s="39">
        <v>0</v>
      </c>
      <c r="AE24" s="52">
        <f t="shared" si="11"/>
        <v>3000</v>
      </c>
      <c r="AF24" s="39">
        <v>0</v>
      </c>
      <c r="AG24" s="52">
        <f t="shared" si="11"/>
        <v>3000</v>
      </c>
      <c r="AH24" s="39">
        <v>0</v>
      </c>
      <c r="AI24" s="52">
        <f t="shared" ref="AI24:AI28" si="30">SUM(AG24:AH24)</f>
        <v>3000</v>
      </c>
    </row>
    <row r="25" spans="3:35" ht="18" customHeight="1" x14ac:dyDescent="0.25">
      <c r="C25" s="16" t="s">
        <v>25</v>
      </c>
      <c r="D25" s="17" t="s">
        <v>26</v>
      </c>
      <c r="E25" s="33">
        <f t="shared" ref="E25:F27" si="31">E26</f>
        <v>0</v>
      </c>
      <c r="F25" s="33">
        <f t="shared" si="31"/>
        <v>0</v>
      </c>
      <c r="G25" s="33">
        <f>G26</f>
        <v>0</v>
      </c>
      <c r="H25" s="6">
        <f>H26</f>
        <v>0</v>
      </c>
      <c r="I25" s="6">
        <f>I26</f>
        <v>0</v>
      </c>
      <c r="J25" s="6">
        <f>J26</f>
        <v>0</v>
      </c>
      <c r="K25" s="6">
        <f>K26</f>
        <v>0</v>
      </c>
      <c r="L25" s="6">
        <f t="shared" ref="L25:R25" si="32">L26</f>
        <v>0</v>
      </c>
      <c r="M25" s="6">
        <f t="shared" si="32"/>
        <v>0</v>
      </c>
      <c r="N25" s="6">
        <f t="shared" si="32"/>
        <v>0</v>
      </c>
      <c r="O25" s="6">
        <f t="shared" si="32"/>
        <v>0</v>
      </c>
      <c r="P25" s="6">
        <f t="shared" si="32"/>
        <v>0</v>
      </c>
      <c r="Q25" s="39">
        <f t="shared" si="5"/>
        <v>0</v>
      </c>
      <c r="R25" s="6">
        <f t="shared" si="32"/>
        <v>0</v>
      </c>
      <c r="S25" s="39">
        <f t="shared" si="6"/>
        <v>0</v>
      </c>
      <c r="T25" s="22"/>
      <c r="U25" s="43">
        <f t="shared" si="7"/>
        <v>0</v>
      </c>
      <c r="V25" s="45"/>
      <c r="W25" s="43">
        <f t="shared" si="16"/>
        <v>0</v>
      </c>
      <c r="X25" s="22"/>
      <c r="Y25" s="39">
        <f t="shared" si="17"/>
        <v>0</v>
      </c>
      <c r="Z25" s="39">
        <f t="shared" ref="Z25" si="33">SUM(X25,Y25)</f>
        <v>0</v>
      </c>
      <c r="AA25" s="39">
        <f t="shared" si="14"/>
        <v>0</v>
      </c>
      <c r="AB25" s="39">
        <f t="shared" si="14"/>
        <v>0</v>
      </c>
      <c r="AC25" s="52">
        <f t="shared" si="11"/>
        <v>0</v>
      </c>
      <c r="AD25" s="39">
        <f t="shared" si="14"/>
        <v>0</v>
      </c>
      <c r="AE25" s="52">
        <f t="shared" si="11"/>
        <v>0</v>
      </c>
      <c r="AF25" s="39">
        <f t="shared" si="14"/>
        <v>0</v>
      </c>
      <c r="AG25" s="52">
        <f t="shared" si="11"/>
        <v>0</v>
      </c>
      <c r="AH25" s="39">
        <f t="shared" ref="AH25:AH28" si="34">SUM(AF25,AG25)</f>
        <v>0</v>
      </c>
      <c r="AI25" s="52">
        <f t="shared" si="30"/>
        <v>0</v>
      </c>
    </row>
    <row r="26" spans="3:35" s="1" customFormat="1" ht="17.25" customHeight="1" x14ac:dyDescent="0.2">
      <c r="C26" s="19" t="s">
        <v>30</v>
      </c>
      <c r="D26" s="4" t="s">
        <v>27</v>
      </c>
      <c r="E26" s="7">
        <f t="shared" si="31"/>
        <v>0</v>
      </c>
      <c r="F26" s="7"/>
      <c r="G26" s="7">
        <f>SUM(E26:F26)</f>
        <v>0</v>
      </c>
      <c r="H26" s="7">
        <f>SUM(F26:G26)</f>
        <v>0</v>
      </c>
      <c r="I26" s="7">
        <f>SUM(G26:H26)</f>
        <v>0</v>
      </c>
      <c r="J26" s="7">
        <f>SUM(H26:I26)</f>
        <v>0</v>
      </c>
      <c r="K26" s="7">
        <f>SUM(I26:J26)</f>
        <v>0</v>
      </c>
      <c r="L26" s="25"/>
      <c r="M26" s="23">
        <f>SUM(M27)</f>
        <v>0</v>
      </c>
      <c r="N26" s="23">
        <f t="shared" ref="N26:R27" si="35">SUM(N27)</f>
        <v>0</v>
      </c>
      <c r="O26" s="23">
        <f t="shared" si="35"/>
        <v>0</v>
      </c>
      <c r="P26" s="23">
        <f t="shared" si="35"/>
        <v>0</v>
      </c>
      <c r="Q26" s="39">
        <f t="shared" si="5"/>
        <v>0</v>
      </c>
      <c r="R26" s="23">
        <f t="shared" si="35"/>
        <v>0</v>
      </c>
      <c r="S26" s="39">
        <f t="shared" si="6"/>
        <v>0</v>
      </c>
      <c r="T26" s="25"/>
      <c r="U26" s="39">
        <f t="shared" si="7"/>
        <v>0</v>
      </c>
      <c r="V26" s="25"/>
      <c r="W26" s="39">
        <f t="shared" si="16"/>
        <v>0</v>
      </c>
      <c r="X26" s="25"/>
      <c r="Y26" s="39">
        <f t="shared" si="17"/>
        <v>0</v>
      </c>
      <c r="Z26" s="25"/>
      <c r="AA26" s="39">
        <f t="shared" si="14"/>
        <v>0</v>
      </c>
      <c r="AB26" s="39">
        <f t="shared" si="14"/>
        <v>0</v>
      </c>
      <c r="AC26" s="52">
        <f t="shared" si="11"/>
        <v>0</v>
      </c>
      <c r="AD26" s="39">
        <f t="shared" si="14"/>
        <v>0</v>
      </c>
      <c r="AE26" s="52">
        <f t="shared" si="11"/>
        <v>0</v>
      </c>
      <c r="AF26" s="39">
        <f t="shared" si="14"/>
        <v>0</v>
      </c>
      <c r="AG26" s="52">
        <f t="shared" si="11"/>
        <v>0</v>
      </c>
      <c r="AH26" s="39">
        <f t="shared" si="34"/>
        <v>0</v>
      </c>
      <c r="AI26" s="52">
        <f t="shared" si="30"/>
        <v>0</v>
      </c>
    </row>
    <row r="27" spans="3:35" ht="25.5" x14ac:dyDescent="0.2">
      <c r="C27" s="19" t="s">
        <v>31</v>
      </c>
      <c r="D27" s="4" t="s">
        <v>28</v>
      </c>
      <c r="E27" s="7">
        <f t="shared" si="31"/>
        <v>0</v>
      </c>
      <c r="F27" s="7">
        <f t="shared" si="31"/>
        <v>0</v>
      </c>
      <c r="G27" s="7">
        <f>G28</f>
        <v>0</v>
      </c>
      <c r="H27" s="7">
        <f>H28</f>
        <v>0</v>
      </c>
      <c r="I27" s="7">
        <f>I28</f>
        <v>0</v>
      </c>
      <c r="J27" s="7">
        <f>J28</f>
        <v>0</v>
      </c>
      <c r="K27" s="7">
        <f>K28</f>
        <v>0</v>
      </c>
      <c r="L27" s="22"/>
      <c r="M27" s="23">
        <f>SUM(M28)</f>
        <v>0</v>
      </c>
      <c r="N27" s="23">
        <f t="shared" si="35"/>
        <v>0</v>
      </c>
      <c r="O27" s="23">
        <f t="shared" si="35"/>
        <v>0</v>
      </c>
      <c r="P27" s="23">
        <f t="shared" si="35"/>
        <v>0</v>
      </c>
      <c r="Q27" s="39">
        <f t="shared" si="5"/>
        <v>0</v>
      </c>
      <c r="R27" s="23">
        <f t="shared" si="35"/>
        <v>0</v>
      </c>
      <c r="S27" s="39">
        <f t="shared" si="6"/>
        <v>0</v>
      </c>
      <c r="T27" s="22"/>
      <c r="U27" s="39">
        <f t="shared" si="7"/>
        <v>0</v>
      </c>
      <c r="V27" s="22"/>
      <c r="W27" s="39">
        <f t="shared" si="16"/>
        <v>0</v>
      </c>
      <c r="X27" s="22"/>
      <c r="Y27" s="39">
        <f t="shared" si="17"/>
        <v>0</v>
      </c>
      <c r="Z27" s="22"/>
      <c r="AA27" s="39">
        <f t="shared" si="14"/>
        <v>0</v>
      </c>
      <c r="AB27" s="39">
        <f t="shared" si="14"/>
        <v>0</v>
      </c>
      <c r="AC27" s="52">
        <f t="shared" si="11"/>
        <v>0</v>
      </c>
      <c r="AD27" s="39">
        <f t="shared" si="14"/>
        <v>0</v>
      </c>
      <c r="AE27" s="52">
        <f t="shared" si="11"/>
        <v>0</v>
      </c>
      <c r="AF27" s="39">
        <f t="shared" si="14"/>
        <v>0</v>
      </c>
      <c r="AG27" s="52">
        <f t="shared" si="11"/>
        <v>0</v>
      </c>
      <c r="AH27" s="39">
        <f t="shared" si="34"/>
        <v>0</v>
      </c>
      <c r="AI27" s="52">
        <f t="shared" si="30"/>
        <v>0</v>
      </c>
    </row>
    <row r="28" spans="3:35" ht="25.5" x14ac:dyDescent="0.2">
      <c r="C28" s="19" t="s">
        <v>32</v>
      </c>
      <c r="D28" s="4" t="s">
        <v>29</v>
      </c>
      <c r="E28" s="7">
        <v>0</v>
      </c>
      <c r="F28" s="7">
        <v>0</v>
      </c>
      <c r="G28" s="7">
        <v>0</v>
      </c>
      <c r="H28" s="26">
        <v>0</v>
      </c>
      <c r="I28" s="26">
        <f>SUM(G28,H28)</f>
        <v>0</v>
      </c>
      <c r="J28" s="26">
        <f>SUM(H28,I28)</f>
        <v>0</v>
      </c>
      <c r="K28" s="26">
        <f>SUM(I28,J28)</f>
        <v>0</v>
      </c>
      <c r="L28" s="22"/>
      <c r="M28" s="23">
        <f t="shared" ref="M28:M35" si="36">SUM(K28:L28)</f>
        <v>0</v>
      </c>
      <c r="N28" s="23">
        <v>0</v>
      </c>
      <c r="O28" s="23">
        <f>SUM(M28:N28)</f>
        <v>0</v>
      </c>
      <c r="P28" s="23">
        <v>0</v>
      </c>
      <c r="Q28" s="39">
        <f t="shared" si="5"/>
        <v>0</v>
      </c>
      <c r="R28" s="23">
        <v>0</v>
      </c>
      <c r="S28" s="39">
        <f t="shared" si="6"/>
        <v>0</v>
      </c>
      <c r="T28" s="22"/>
      <c r="U28" s="39">
        <f t="shared" si="7"/>
        <v>0</v>
      </c>
      <c r="V28" s="22"/>
      <c r="W28" s="39">
        <f t="shared" si="16"/>
        <v>0</v>
      </c>
      <c r="X28" s="22"/>
      <c r="Y28" s="39">
        <f t="shared" si="17"/>
        <v>0</v>
      </c>
      <c r="Z28" s="22"/>
      <c r="AA28" s="39">
        <f t="shared" si="14"/>
        <v>0</v>
      </c>
      <c r="AB28" s="39">
        <f t="shared" si="14"/>
        <v>0</v>
      </c>
      <c r="AC28" s="52">
        <f t="shared" si="11"/>
        <v>0</v>
      </c>
      <c r="AD28" s="39">
        <f t="shared" si="14"/>
        <v>0</v>
      </c>
      <c r="AE28" s="52">
        <f t="shared" si="11"/>
        <v>0</v>
      </c>
      <c r="AF28" s="39">
        <f t="shared" si="14"/>
        <v>0</v>
      </c>
      <c r="AG28" s="52">
        <f t="shared" si="11"/>
        <v>0</v>
      </c>
      <c r="AH28" s="39">
        <f t="shared" si="34"/>
        <v>0</v>
      </c>
      <c r="AI28" s="52">
        <f t="shared" si="30"/>
        <v>0</v>
      </c>
    </row>
    <row r="29" spans="3:35" s="1" customFormat="1" ht="18.75" customHeight="1" x14ac:dyDescent="0.25">
      <c r="C29" s="16" t="s">
        <v>17</v>
      </c>
      <c r="D29" s="17" t="s">
        <v>8</v>
      </c>
      <c r="E29" s="6">
        <f t="shared" ref="E29:O29" si="37">E30+E33</f>
        <v>0</v>
      </c>
      <c r="F29" s="6">
        <f t="shared" si="37"/>
        <v>0</v>
      </c>
      <c r="G29" s="6">
        <f t="shared" si="37"/>
        <v>0</v>
      </c>
      <c r="H29" s="6">
        <f t="shared" si="37"/>
        <v>0</v>
      </c>
      <c r="I29" s="6">
        <f t="shared" si="37"/>
        <v>7983.7880000000005</v>
      </c>
      <c r="J29" s="6">
        <f t="shared" si="37"/>
        <v>0</v>
      </c>
      <c r="K29" s="6">
        <f t="shared" si="37"/>
        <v>7983.7880000000005</v>
      </c>
      <c r="L29" s="6">
        <f t="shared" si="37"/>
        <v>626.54900000000271</v>
      </c>
      <c r="M29" s="6">
        <f t="shared" si="37"/>
        <v>8610.3369999999995</v>
      </c>
      <c r="N29" s="6">
        <f t="shared" si="37"/>
        <v>0</v>
      </c>
      <c r="O29" s="6">
        <f t="shared" si="37"/>
        <v>0</v>
      </c>
      <c r="P29" s="6">
        <f t="shared" ref="P29:R29" si="38">P30+P33</f>
        <v>0</v>
      </c>
      <c r="Q29" s="39">
        <f t="shared" si="5"/>
        <v>0</v>
      </c>
      <c r="R29" s="6">
        <f t="shared" si="38"/>
        <v>0</v>
      </c>
      <c r="S29" s="39">
        <f>SUM(S30+S33)</f>
        <v>0</v>
      </c>
      <c r="T29" s="39">
        <f t="shared" ref="T29:AA29" si="39">SUM(T30+T33)</f>
        <v>48972.932000000001</v>
      </c>
      <c r="U29" s="43">
        <f t="shared" si="39"/>
        <v>48972.93200000003</v>
      </c>
      <c r="V29" s="43">
        <f t="shared" si="39"/>
        <v>0</v>
      </c>
      <c r="W29" s="43">
        <f t="shared" si="39"/>
        <v>48972.93200000003</v>
      </c>
      <c r="X29" s="43">
        <f t="shared" si="39"/>
        <v>0</v>
      </c>
      <c r="Y29" s="43">
        <f t="shared" si="39"/>
        <v>48972.93200000003</v>
      </c>
      <c r="Z29" s="43">
        <f t="shared" si="39"/>
        <v>0</v>
      </c>
      <c r="AA29" s="43">
        <f t="shared" si="39"/>
        <v>48972.93200000003</v>
      </c>
      <c r="AB29" s="46">
        <f>SUM(AB30,AB35)</f>
        <v>0</v>
      </c>
      <c r="AC29" s="51">
        <f>SUM(AC31,AC33)</f>
        <v>48972.931999999913</v>
      </c>
      <c r="AD29" s="46">
        <f>SUM(AD30,AD35)</f>
        <v>0</v>
      </c>
      <c r="AE29" s="51">
        <f>SUM(AE31,AE33)</f>
        <v>48972.931999999913</v>
      </c>
      <c r="AF29" s="46">
        <f>SUM(AF30,AF35)</f>
        <v>0</v>
      </c>
      <c r="AG29" s="51">
        <f>SUM(AG31,AG33)</f>
        <v>48972.931999999913</v>
      </c>
      <c r="AH29" s="46">
        <f>SUM(AH30,AH35)</f>
        <v>0</v>
      </c>
      <c r="AI29" s="51">
        <f>SUM(AI31,AI33)</f>
        <v>48972.931999999913</v>
      </c>
    </row>
    <row r="30" spans="3:35" x14ac:dyDescent="0.2">
      <c r="C30" s="19" t="s">
        <v>18</v>
      </c>
      <c r="D30" s="4" t="s">
        <v>1</v>
      </c>
      <c r="E30" s="7">
        <f t="shared" ref="E30:R31" si="40">E31</f>
        <v>-240756.99100000001</v>
      </c>
      <c r="F30" s="21">
        <f t="shared" si="40"/>
        <v>6508.32</v>
      </c>
      <c r="G30" s="7">
        <f t="shared" si="40"/>
        <v>-280182.24</v>
      </c>
      <c r="H30" s="7">
        <f t="shared" si="40"/>
        <v>-23165.82</v>
      </c>
      <c r="I30" s="7">
        <f t="shared" si="40"/>
        <v>-303875.23499999999</v>
      </c>
      <c r="J30" s="7">
        <f t="shared" si="40"/>
        <v>-5405.7</v>
      </c>
      <c r="K30" s="7">
        <f t="shared" si="40"/>
        <v>-309280.935</v>
      </c>
      <c r="L30" s="7">
        <f t="shared" si="40"/>
        <v>29381.65</v>
      </c>
      <c r="M30" s="7">
        <f t="shared" si="40"/>
        <v>-279899.28499999997</v>
      </c>
      <c r="N30" s="7">
        <f t="shared" si="40"/>
        <v>-1703.105</v>
      </c>
      <c r="O30" s="7">
        <f t="shared" si="40"/>
        <v>-551125.42000000004</v>
      </c>
      <c r="P30" s="7">
        <f t="shared" si="40"/>
        <v>67834.8</v>
      </c>
      <c r="Q30" s="40">
        <f t="shared" si="5"/>
        <v>-483290.62000000005</v>
      </c>
      <c r="R30" s="7">
        <f t="shared" si="40"/>
        <v>-3381.5058600000002</v>
      </c>
      <c r="S30" s="40">
        <f>SUM(S31)</f>
        <v>-486672.12586000003</v>
      </c>
      <c r="T30" s="40">
        <f t="shared" ref="T30:AA31" si="41">SUM(T31)</f>
        <v>-35442.866999999998</v>
      </c>
      <c r="U30" s="40">
        <f t="shared" si="41"/>
        <v>-522114.99286</v>
      </c>
      <c r="V30" s="40">
        <f t="shared" si="41"/>
        <v>-18701.12775</v>
      </c>
      <c r="W30" s="40">
        <f t="shared" si="41"/>
        <v>-540816.12060999998</v>
      </c>
      <c r="X30" s="40">
        <f t="shared" si="41"/>
        <v>-42790.587</v>
      </c>
      <c r="Y30" s="40">
        <f t="shared" si="41"/>
        <v>-583606.70760999992</v>
      </c>
      <c r="Z30" s="40">
        <f t="shared" si="41"/>
        <v>-10510.20037</v>
      </c>
      <c r="AA30" s="40">
        <f t="shared" si="41"/>
        <v>-594116.90899999999</v>
      </c>
      <c r="AB30" s="49">
        <f t="shared" ref="AB30:AI31" si="42">SUM(AB31)</f>
        <v>-7252.4290000000001</v>
      </c>
      <c r="AC30" s="52">
        <f t="shared" si="42"/>
        <v>-601369.33900000004</v>
      </c>
      <c r="AD30" s="49">
        <f t="shared" si="42"/>
        <v>-8408.2540000000008</v>
      </c>
      <c r="AE30" s="52">
        <f t="shared" si="42"/>
        <v>-609777.59299999999</v>
      </c>
      <c r="AF30" s="49">
        <f t="shared" si="42"/>
        <v>-4645.6090000000004</v>
      </c>
      <c r="AG30" s="52">
        <f t="shared" si="42"/>
        <v>-610858.13100000005</v>
      </c>
      <c r="AH30" s="49">
        <f t="shared" si="42"/>
        <v>-17225.616999999998</v>
      </c>
      <c r="AI30" s="52">
        <f t="shared" si="42"/>
        <v>-628083.74800000002</v>
      </c>
    </row>
    <row r="31" spans="3:35" x14ac:dyDescent="0.2">
      <c r="C31" s="34" t="s">
        <v>19</v>
      </c>
      <c r="D31" s="5" t="s">
        <v>9</v>
      </c>
      <c r="E31" s="29">
        <f t="shared" si="40"/>
        <v>-240756.99100000001</v>
      </c>
      <c r="F31" s="35">
        <f t="shared" si="40"/>
        <v>6508.32</v>
      </c>
      <c r="G31" s="29">
        <f>SUM(G32)</f>
        <v>-280182.24</v>
      </c>
      <c r="H31" s="29">
        <f>SUM(H32)</f>
        <v>-23165.82</v>
      </c>
      <c r="I31" s="29">
        <f>SUM(I32)</f>
        <v>-303875.23499999999</v>
      </c>
      <c r="J31" s="29">
        <f>SUM(J32)</f>
        <v>-5405.7</v>
      </c>
      <c r="K31" s="29">
        <f>SUM(K32)</f>
        <v>-309280.935</v>
      </c>
      <c r="L31" s="29">
        <f t="shared" ref="L31:R31" si="43">SUM(L32)</f>
        <v>29381.65</v>
      </c>
      <c r="M31" s="29">
        <f t="shared" si="43"/>
        <v>-279899.28499999997</v>
      </c>
      <c r="N31" s="29">
        <f t="shared" si="43"/>
        <v>-1703.105</v>
      </c>
      <c r="O31" s="29">
        <f t="shared" si="43"/>
        <v>-551125.42000000004</v>
      </c>
      <c r="P31" s="29">
        <f t="shared" si="43"/>
        <v>67834.8</v>
      </c>
      <c r="Q31" s="40">
        <f t="shared" si="5"/>
        <v>-483290.62000000005</v>
      </c>
      <c r="R31" s="29">
        <f t="shared" si="43"/>
        <v>-3381.5058600000002</v>
      </c>
      <c r="S31" s="40">
        <f>SUM(S32)</f>
        <v>-486672.12586000003</v>
      </c>
      <c r="T31" s="40">
        <f t="shared" si="41"/>
        <v>-35442.866999999998</v>
      </c>
      <c r="U31" s="40">
        <f t="shared" si="41"/>
        <v>-522114.99286</v>
      </c>
      <c r="V31" s="40">
        <f t="shared" si="41"/>
        <v>-18701.12775</v>
      </c>
      <c r="W31" s="40">
        <f t="shared" si="41"/>
        <v>-540816.12060999998</v>
      </c>
      <c r="X31" s="40">
        <f t="shared" si="41"/>
        <v>-42790.587</v>
      </c>
      <c r="Y31" s="40">
        <f t="shared" si="41"/>
        <v>-583606.70760999992</v>
      </c>
      <c r="Z31" s="40">
        <f t="shared" si="41"/>
        <v>-10510.20037</v>
      </c>
      <c r="AA31" s="40">
        <f t="shared" si="41"/>
        <v>-594116.90899999999</v>
      </c>
      <c r="AB31" s="50">
        <f t="shared" si="42"/>
        <v>-7252.4290000000001</v>
      </c>
      <c r="AC31" s="52">
        <f t="shared" si="42"/>
        <v>-601369.33900000004</v>
      </c>
      <c r="AD31" s="50">
        <f t="shared" si="42"/>
        <v>-8408.2540000000008</v>
      </c>
      <c r="AE31" s="52">
        <f t="shared" si="42"/>
        <v>-609777.59299999999</v>
      </c>
      <c r="AF31" s="50">
        <f t="shared" si="42"/>
        <v>-4645.6090000000004</v>
      </c>
      <c r="AG31" s="52">
        <f t="shared" si="42"/>
        <v>-610858.13100000005</v>
      </c>
      <c r="AH31" s="50">
        <f t="shared" si="42"/>
        <v>-17225.616999999998</v>
      </c>
      <c r="AI31" s="52">
        <f t="shared" si="42"/>
        <v>-628083.74800000002</v>
      </c>
    </row>
    <row r="32" spans="3:35" ht="15.75" customHeight="1" x14ac:dyDescent="0.2">
      <c r="C32" s="34" t="s">
        <v>20</v>
      </c>
      <c r="D32" s="5" t="s">
        <v>10</v>
      </c>
      <c r="E32" s="29">
        <v>-240756.99100000001</v>
      </c>
      <c r="F32" s="35">
        <v>6508.32</v>
      </c>
      <c r="G32" s="29">
        <v>-280182.24</v>
      </c>
      <c r="H32" s="22">
        <v>-23165.82</v>
      </c>
      <c r="I32" s="23">
        <v>-303875.23499999999</v>
      </c>
      <c r="J32" s="23">
        <v>-5405.7</v>
      </c>
      <c r="K32" s="23">
        <f>I32+J32</f>
        <v>-309280.935</v>
      </c>
      <c r="L32" s="22">
        <v>29381.65</v>
      </c>
      <c r="M32" s="23">
        <f t="shared" si="36"/>
        <v>-279899.28499999997</v>
      </c>
      <c r="N32" s="22">
        <v>-1703.105</v>
      </c>
      <c r="O32" s="23">
        <v>-551125.42000000004</v>
      </c>
      <c r="P32" s="22">
        <v>67834.8</v>
      </c>
      <c r="Q32" s="40">
        <f t="shared" si="5"/>
        <v>-483290.62000000005</v>
      </c>
      <c r="R32" s="22">
        <v>-3381.5058600000002</v>
      </c>
      <c r="S32" s="40">
        <f t="shared" si="6"/>
        <v>-486672.12586000003</v>
      </c>
      <c r="T32" s="22">
        <v>-35442.866999999998</v>
      </c>
      <c r="U32" s="39">
        <f>SUM(S32,T32)</f>
        <v>-522114.99286</v>
      </c>
      <c r="V32" s="23">
        <v>-18701.12775</v>
      </c>
      <c r="W32" s="39">
        <f t="shared" si="16"/>
        <v>-540816.12060999998</v>
      </c>
      <c r="X32" s="22">
        <v>-42790.587</v>
      </c>
      <c r="Y32" s="39">
        <f t="shared" si="17"/>
        <v>-583606.70760999992</v>
      </c>
      <c r="Z32" s="23">
        <v>-10510.20037</v>
      </c>
      <c r="AA32" s="39">
        <v>-594116.90899999999</v>
      </c>
      <c r="AB32" s="49">
        <v>-7252.4290000000001</v>
      </c>
      <c r="AC32" s="52">
        <v>-601369.33900000004</v>
      </c>
      <c r="AD32" s="49">
        <v>-8408.2540000000008</v>
      </c>
      <c r="AE32" s="52">
        <f t="shared" si="11"/>
        <v>-609777.59299999999</v>
      </c>
      <c r="AF32" s="49">
        <v>-4645.6090000000004</v>
      </c>
      <c r="AG32" s="52">
        <v>-610858.13100000005</v>
      </c>
      <c r="AH32" s="49">
        <v>-17225.616999999998</v>
      </c>
      <c r="AI32" s="52">
        <f t="shared" ref="AI32" si="44">SUM(AG32:AH32)</f>
        <v>-628083.74800000002</v>
      </c>
    </row>
    <row r="33" spans="3:35" x14ac:dyDescent="0.2">
      <c r="C33" s="19" t="s">
        <v>21</v>
      </c>
      <c r="D33" s="4" t="s">
        <v>2</v>
      </c>
      <c r="E33" s="7">
        <f t="shared" ref="E33:R34" si="45">E34</f>
        <v>240756.99100000001</v>
      </c>
      <c r="F33" s="21">
        <f t="shared" si="45"/>
        <v>-6508.32</v>
      </c>
      <c r="G33" s="7">
        <f t="shared" si="45"/>
        <v>280182.24</v>
      </c>
      <c r="H33" s="7">
        <f t="shared" si="45"/>
        <v>23165.82</v>
      </c>
      <c r="I33" s="7">
        <f>I34</f>
        <v>311859.02299999999</v>
      </c>
      <c r="J33" s="7">
        <f t="shared" si="45"/>
        <v>5405.7</v>
      </c>
      <c r="K33" s="7">
        <f t="shared" si="45"/>
        <v>317264.723</v>
      </c>
      <c r="L33" s="7">
        <f t="shared" si="45"/>
        <v>-28755.100999999999</v>
      </c>
      <c r="M33" s="7">
        <f t="shared" si="45"/>
        <v>288509.62199999997</v>
      </c>
      <c r="N33" s="7">
        <f t="shared" si="45"/>
        <v>1703.105</v>
      </c>
      <c r="O33" s="7">
        <f t="shared" si="45"/>
        <v>551125.42000000004</v>
      </c>
      <c r="P33" s="7">
        <f t="shared" si="45"/>
        <v>-67834.8</v>
      </c>
      <c r="Q33" s="40">
        <f t="shared" si="5"/>
        <v>483290.62000000005</v>
      </c>
      <c r="R33" s="7">
        <f t="shared" si="45"/>
        <v>3381.5058600000002</v>
      </c>
      <c r="S33" s="40">
        <f>SUM(S34)</f>
        <v>486672.12586000003</v>
      </c>
      <c r="T33" s="40">
        <f t="shared" ref="T33:AA34" si="46">SUM(T34)</f>
        <v>84415.798999999999</v>
      </c>
      <c r="U33" s="40">
        <f t="shared" si="46"/>
        <v>571087.92486000003</v>
      </c>
      <c r="V33" s="40">
        <f t="shared" si="46"/>
        <v>18701.12775</v>
      </c>
      <c r="W33" s="40">
        <f t="shared" si="46"/>
        <v>589789.05261000001</v>
      </c>
      <c r="X33" s="40">
        <f t="shared" si="46"/>
        <v>42790.587</v>
      </c>
      <c r="Y33" s="40">
        <f t="shared" si="46"/>
        <v>632579.63960999995</v>
      </c>
      <c r="Z33" s="40">
        <f t="shared" si="46"/>
        <v>10510.20037</v>
      </c>
      <c r="AA33" s="40">
        <f t="shared" si="46"/>
        <v>643089.84100000001</v>
      </c>
      <c r="AB33" s="49">
        <f t="shared" ref="AB33:AI34" si="47">SUM(AB34)</f>
        <v>7252.4290000000001</v>
      </c>
      <c r="AC33" s="52">
        <f t="shared" si="47"/>
        <v>650342.27099999995</v>
      </c>
      <c r="AD33" s="49">
        <f t="shared" si="47"/>
        <v>8408.2540000000008</v>
      </c>
      <c r="AE33" s="52">
        <f t="shared" si="47"/>
        <v>658750.52499999991</v>
      </c>
      <c r="AF33" s="49">
        <f t="shared" si="47"/>
        <v>4645.6090000000004</v>
      </c>
      <c r="AG33" s="52">
        <f t="shared" si="47"/>
        <v>659831.06299999997</v>
      </c>
      <c r="AH33" s="49">
        <f t="shared" si="47"/>
        <v>17225.616999999998</v>
      </c>
      <c r="AI33" s="52">
        <f t="shared" si="47"/>
        <v>677056.67999999993</v>
      </c>
    </row>
    <row r="34" spans="3:35" x14ac:dyDescent="0.2">
      <c r="C34" s="34" t="s">
        <v>22</v>
      </c>
      <c r="D34" s="5" t="s">
        <v>11</v>
      </c>
      <c r="E34" s="29">
        <f>SUM(E35)</f>
        <v>240756.99100000001</v>
      </c>
      <c r="F34" s="35">
        <f t="shared" si="45"/>
        <v>-6508.32</v>
      </c>
      <c r="G34" s="29">
        <f t="shared" si="45"/>
        <v>280182.24</v>
      </c>
      <c r="H34" s="29">
        <f t="shared" si="45"/>
        <v>23165.82</v>
      </c>
      <c r="I34" s="29">
        <f t="shared" si="45"/>
        <v>311859.02299999999</v>
      </c>
      <c r="J34" s="29">
        <f t="shared" si="45"/>
        <v>5405.7</v>
      </c>
      <c r="K34" s="29">
        <f t="shared" si="45"/>
        <v>317264.723</v>
      </c>
      <c r="L34" s="29">
        <f t="shared" si="45"/>
        <v>-28755.100999999999</v>
      </c>
      <c r="M34" s="29">
        <f t="shared" si="45"/>
        <v>288509.62199999997</v>
      </c>
      <c r="N34" s="29">
        <f t="shared" si="45"/>
        <v>1703.105</v>
      </c>
      <c r="O34" s="29">
        <f t="shared" si="45"/>
        <v>551125.42000000004</v>
      </c>
      <c r="P34" s="29">
        <f t="shared" si="45"/>
        <v>-67834.8</v>
      </c>
      <c r="Q34" s="40">
        <f t="shared" si="5"/>
        <v>483290.62000000005</v>
      </c>
      <c r="R34" s="29">
        <f t="shared" si="45"/>
        <v>3381.5058600000002</v>
      </c>
      <c r="S34" s="40">
        <f>SUM(S35)</f>
        <v>486672.12586000003</v>
      </c>
      <c r="T34" s="40">
        <f t="shared" si="46"/>
        <v>84415.798999999999</v>
      </c>
      <c r="U34" s="40">
        <f t="shared" si="46"/>
        <v>571087.92486000003</v>
      </c>
      <c r="V34" s="40">
        <f t="shared" si="46"/>
        <v>18701.12775</v>
      </c>
      <c r="W34" s="40">
        <f t="shared" si="46"/>
        <v>589789.05261000001</v>
      </c>
      <c r="X34" s="40">
        <f t="shared" si="46"/>
        <v>42790.587</v>
      </c>
      <c r="Y34" s="40">
        <f t="shared" si="46"/>
        <v>632579.63960999995</v>
      </c>
      <c r="Z34" s="40">
        <f t="shared" si="46"/>
        <v>10510.20037</v>
      </c>
      <c r="AA34" s="40">
        <f t="shared" si="46"/>
        <v>643089.84100000001</v>
      </c>
      <c r="AB34" s="49">
        <f t="shared" si="47"/>
        <v>7252.4290000000001</v>
      </c>
      <c r="AC34" s="52">
        <f t="shared" si="47"/>
        <v>650342.27099999995</v>
      </c>
      <c r="AD34" s="49">
        <f t="shared" si="47"/>
        <v>8408.2540000000008</v>
      </c>
      <c r="AE34" s="52">
        <f t="shared" si="47"/>
        <v>658750.52499999991</v>
      </c>
      <c r="AF34" s="49">
        <f t="shared" si="47"/>
        <v>4645.6090000000004</v>
      </c>
      <c r="AG34" s="52">
        <f t="shared" si="47"/>
        <v>659831.06299999997</v>
      </c>
      <c r="AH34" s="49">
        <f t="shared" si="47"/>
        <v>17225.616999999998</v>
      </c>
      <c r="AI34" s="52">
        <f t="shared" si="47"/>
        <v>677056.67999999993</v>
      </c>
    </row>
    <row r="35" spans="3:35" ht="17.25" customHeight="1" x14ac:dyDescent="0.2">
      <c r="C35" s="34" t="s">
        <v>23</v>
      </c>
      <c r="D35" s="5" t="s">
        <v>12</v>
      </c>
      <c r="E35" s="29">
        <v>240756.99100000001</v>
      </c>
      <c r="F35" s="35">
        <v>-6508.32</v>
      </c>
      <c r="G35" s="29">
        <v>280182.24</v>
      </c>
      <c r="H35" s="22">
        <v>23165.82</v>
      </c>
      <c r="I35" s="23">
        <v>311859.02299999999</v>
      </c>
      <c r="J35" s="23">
        <v>5405.7</v>
      </c>
      <c r="K35" s="23">
        <f>I35+J35</f>
        <v>317264.723</v>
      </c>
      <c r="L35" s="22">
        <v>-28755.100999999999</v>
      </c>
      <c r="M35" s="23">
        <f t="shared" si="36"/>
        <v>288509.62199999997</v>
      </c>
      <c r="N35" s="22">
        <v>1703.105</v>
      </c>
      <c r="O35" s="23">
        <v>551125.42000000004</v>
      </c>
      <c r="P35" s="22">
        <v>-67834.8</v>
      </c>
      <c r="Q35" s="40">
        <f t="shared" si="5"/>
        <v>483290.62000000005</v>
      </c>
      <c r="R35" s="22">
        <v>3381.5058600000002</v>
      </c>
      <c r="S35" s="40">
        <f t="shared" si="6"/>
        <v>486672.12586000003</v>
      </c>
      <c r="T35" s="22">
        <v>84415.798999999999</v>
      </c>
      <c r="U35" s="39">
        <f t="shared" ref="U35" si="48">SUM(S35,T35)</f>
        <v>571087.92486000003</v>
      </c>
      <c r="V35" s="23">
        <v>18701.12775</v>
      </c>
      <c r="W35" s="39">
        <f t="shared" si="16"/>
        <v>589789.05261000001</v>
      </c>
      <c r="X35" s="22">
        <v>42790.587</v>
      </c>
      <c r="Y35" s="39">
        <f t="shared" si="17"/>
        <v>632579.63960999995</v>
      </c>
      <c r="Z35" s="23">
        <v>10510.20037</v>
      </c>
      <c r="AA35" s="39">
        <v>643089.84100000001</v>
      </c>
      <c r="AB35" s="49">
        <v>7252.4290000000001</v>
      </c>
      <c r="AC35" s="52">
        <v>650342.27099999995</v>
      </c>
      <c r="AD35" s="49">
        <v>8408.2540000000008</v>
      </c>
      <c r="AE35" s="52">
        <f t="shared" si="11"/>
        <v>658750.52499999991</v>
      </c>
      <c r="AF35" s="49">
        <v>4645.6090000000004</v>
      </c>
      <c r="AG35" s="52">
        <v>659831.06299999997</v>
      </c>
      <c r="AH35" s="49">
        <v>17225.616999999998</v>
      </c>
      <c r="AI35" s="52">
        <f t="shared" ref="AI35" si="49">SUM(AG35:AH35)</f>
        <v>677056.67999999993</v>
      </c>
    </row>
    <row r="36" spans="3:35" ht="12.75" customHeight="1" x14ac:dyDescent="0.2">
      <c r="C36" s="66" t="s">
        <v>58</v>
      </c>
      <c r="D36" s="66"/>
      <c r="E36" s="63">
        <f t="shared" ref="E36:K36" si="50">SUM(E14,E29)</f>
        <v>3107.6750000000002</v>
      </c>
      <c r="F36" s="63">
        <f t="shared" si="50"/>
        <v>-478.46199999999999</v>
      </c>
      <c r="G36" s="63">
        <f t="shared" si="50"/>
        <v>2942.0400000000004</v>
      </c>
      <c r="H36" s="63">
        <f t="shared" si="50"/>
        <v>0</v>
      </c>
      <c r="I36" s="63">
        <f t="shared" si="50"/>
        <v>9163.8260000000009</v>
      </c>
      <c r="J36" s="63">
        <f t="shared" si="50"/>
        <v>0</v>
      </c>
      <c r="K36" s="63">
        <f t="shared" si="50"/>
        <v>9163.8260000000009</v>
      </c>
      <c r="L36" s="63">
        <f t="shared" ref="L36:M36" si="51">SUM(L14,L29)</f>
        <v>626.54900000000271</v>
      </c>
      <c r="M36" s="63">
        <f t="shared" si="51"/>
        <v>9790.375</v>
      </c>
      <c r="N36" s="63">
        <f t="shared" ref="N36:O36" si="52">SUM(N14,N29)</f>
        <v>0</v>
      </c>
      <c r="O36" s="63">
        <f t="shared" si="52"/>
        <v>-3000</v>
      </c>
      <c r="P36" s="63">
        <f t="shared" ref="P36:Q36" si="53">SUM(P14,P29)</f>
        <v>0</v>
      </c>
      <c r="Q36" s="64">
        <f t="shared" si="53"/>
        <v>-3000</v>
      </c>
      <c r="R36" s="63">
        <f t="shared" ref="R36:S36" si="54">SUM(R14,R29)</f>
        <v>0</v>
      </c>
      <c r="S36" s="64">
        <f t="shared" si="54"/>
        <v>-3000</v>
      </c>
      <c r="T36" s="57">
        <f>SUM(T14)</f>
        <v>48972.932000000001</v>
      </c>
      <c r="U36" s="59">
        <f>SUM(U14)</f>
        <v>45972.93200000003</v>
      </c>
      <c r="V36" s="59">
        <f t="shared" ref="V36:W36" si="55">SUM(V14)</f>
        <v>0</v>
      </c>
      <c r="W36" s="59">
        <f t="shared" si="55"/>
        <v>45972.93200000003</v>
      </c>
      <c r="X36" s="59">
        <f t="shared" ref="X36:Y36" si="56">SUM(X14)</f>
        <v>4000</v>
      </c>
      <c r="Y36" s="59">
        <f t="shared" si="56"/>
        <v>49972.93200000003</v>
      </c>
      <c r="Z36" s="59">
        <f t="shared" ref="Z36" si="57">SUM(Z14)</f>
        <v>0</v>
      </c>
      <c r="AA36" s="59">
        <f>SUM(AA14)</f>
        <v>49972.93200000003</v>
      </c>
      <c r="AB36" s="54"/>
      <c r="AC36" s="60">
        <f>SUM(AC14)</f>
        <v>49972.931999999913</v>
      </c>
      <c r="AD36" s="54"/>
      <c r="AE36" s="55">
        <f>SUM(AE14)</f>
        <v>49972.931999999913</v>
      </c>
      <c r="AF36" s="54"/>
      <c r="AG36" s="55">
        <f>SUM(AG14)</f>
        <v>49972.931999999913</v>
      </c>
      <c r="AH36" s="54"/>
      <c r="AI36" s="55">
        <f>SUM(AI14)</f>
        <v>49972.931999999913</v>
      </c>
    </row>
    <row r="37" spans="3:35" x14ac:dyDescent="0.2">
      <c r="C37" s="66"/>
      <c r="D37" s="66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4"/>
      <c r="R37" s="63"/>
      <c r="S37" s="64"/>
      <c r="T37" s="58"/>
      <c r="U37" s="59"/>
      <c r="V37" s="59"/>
      <c r="W37" s="59"/>
      <c r="X37" s="59"/>
      <c r="Y37" s="59"/>
      <c r="Z37" s="59"/>
      <c r="AA37" s="59"/>
      <c r="AB37" s="54"/>
      <c r="AC37" s="61"/>
      <c r="AD37" s="54"/>
      <c r="AE37" s="56"/>
      <c r="AF37" s="54"/>
      <c r="AG37" s="56"/>
      <c r="AH37" s="54"/>
      <c r="AI37" s="56"/>
    </row>
    <row r="38" spans="3:35" x14ac:dyDescent="0.2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3:35" x14ac:dyDescent="0.2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3:35" x14ac:dyDescent="0.2">
      <c r="C40" s="36"/>
      <c r="D40" s="36" t="s">
        <v>53</v>
      </c>
      <c r="E40" s="36"/>
      <c r="F40" s="36"/>
      <c r="G40" s="36"/>
      <c r="H40" s="36"/>
      <c r="I40" s="36"/>
      <c r="J40" s="36"/>
      <c r="K40" s="36"/>
      <c r="L40" s="36"/>
      <c r="M40" s="36"/>
    </row>
    <row r="41" spans="3:35" x14ac:dyDescent="0.2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</sheetData>
  <mergeCells count="40">
    <mergeCell ref="D2:O2"/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5:G5"/>
    <mergeCell ref="C7:I7"/>
    <mergeCell ref="C8:I8"/>
    <mergeCell ref="E36:E37"/>
    <mergeCell ref="D3:O3"/>
    <mergeCell ref="D4:O4"/>
    <mergeCell ref="D12:Q12"/>
    <mergeCell ref="F36:F37"/>
    <mergeCell ref="R36:R37"/>
    <mergeCell ref="S36:S37"/>
    <mergeCell ref="G36:G37"/>
    <mergeCell ref="P36:P37"/>
    <mergeCell ref="Q36:Q37"/>
    <mergeCell ref="H36:H37"/>
    <mergeCell ref="AH36:AH37"/>
    <mergeCell ref="AI36:AI37"/>
    <mergeCell ref="T36:T37"/>
    <mergeCell ref="U36:U37"/>
    <mergeCell ref="Z36:Z37"/>
    <mergeCell ref="AA36:AA37"/>
    <mergeCell ref="AG36:AG37"/>
    <mergeCell ref="X36:X37"/>
    <mergeCell ref="Y36:Y37"/>
    <mergeCell ref="V36:V37"/>
    <mergeCell ref="W36:W37"/>
    <mergeCell ref="AF36:AF37"/>
    <mergeCell ref="AD36:AD37"/>
    <mergeCell ref="AE36:AE37"/>
    <mergeCell ref="AB36:AB37"/>
    <mergeCell ref="AC36:AC37"/>
  </mergeCells>
  <pageMargins left="0.9055118110236221" right="0.78740157480314965" top="0.78740157480314965" bottom="0.78740157480314965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YYY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admin777</cp:lastModifiedBy>
  <cp:lastPrinted>2024-12-27T06:13:25Z</cp:lastPrinted>
  <dcterms:created xsi:type="dcterms:W3CDTF">2001-02-06T16:58:13Z</dcterms:created>
  <dcterms:modified xsi:type="dcterms:W3CDTF">2024-12-27T06:13:32Z</dcterms:modified>
</cp:coreProperties>
</file>