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Галина Сергеевна\муниципальная целевая программа\отчеты\2024 год\"/>
    </mc:Choice>
  </mc:AlternateContent>
  <xr:revisionPtr revIDLastSave="0" documentId="13_ncr:1_{CD341DB1-C1EA-48F1-90DF-D98219466F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1.01.2025" sheetId="9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9" i="90" l="1"/>
  <c r="J159" i="90"/>
  <c r="J162" i="90" s="1"/>
  <c r="K157" i="90"/>
  <c r="J157" i="90"/>
  <c r="F167" i="90"/>
  <c r="I163" i="90"/>
  <c r="H163" i="90"/>
  <c r="G163" i="90"/>
  <c r="F163" i="90"/>
  <c r="K162" i="90"/>
  <c r="I162" i="90"/>
  <c r="H162" i="90"/>
  <c r="G162" i="90"/>
  <c r="F162" i="90"/>
  <c r="F161" i="90"/>
  <c r="K160" i="90"/>
  <c r="J160" i="90"/>
  <c r="K158" i="90"/>
  <c r="J158" i="90"/>
  <c r="I154" i="90"/>
  <c r="H154" i="90"/>
  <c r="G154" i="90"/>
  <c r="G151" i="90" s="1"/>
  <c r="F154" i="90"/>
  <c r="I153" i="90"/>
  <c r="H153" i="90"/>
  <c r="G153" i="90"/>
  <c r="F153" i="90"/>
  <c r="I152" i="90"/>
  <c r="H152" i="90"/>
  <c r="G152" i="90"/>
  <c r="F152" i="90"/>
  <c r="F151" i="90"/>
  <c r="K150" i="90"/>
  <c r="J150" i="90"/>
  <c r="K148" i="90"/>
  <c r="J148" i="90"/>
  <c r="K146" i="90"/>
  <c r="J146" i="90"/>
  <c r="K145" i="90"/>
  <c r="J145" i="90"/>
  <c r="K144" i="90"/>
  <c r="J144" i="90"/>
  <c r="K143" i="90"/>
  <c r="K153" i="90" s="1"/>
  <c r="J143" i="90"/>
  <c r="J153" i="90" s="1"/>
  <c r="K142" i="90"/>
  <c r="K152" i="90" s="1"/>
  <c r="J142" i="90"/>
  <c r="J152" i="90" s="1"/>
  <c r="I141" i="90"/>
  <c r="H141" i="90"/>
  <c r="G141" i="90"/>
  <c r="F141" i="90"/>
  <c r="I140" i="90"/>
  <c r="H140" i="90"/>
  <c r="G140" i="90"/>
  <c r="F140" i="90"/>
  <c r="I139" i="90"/>
  <c r="H139" i="90"/>
  <c r="G139" i="90"/>
  <c r="F139" i="90"/>
  <c r="F138" i="90" s="1"/>
  <c r="I138" i="90"/>
  <c r="H138" i="90"/>
  <c r="K134" i="90"/>
  <c r="K141" i="90" s="1"/>
  <c r="J134" i="90"/>
  <c r="J141" i="90" s="1"/>
  <c r="K133" i="90"/>
  <c r="K140" i="90" s="1"/>
  <c r="J133" i="90"/>
  <c r="J140" i="90" s="1"/>
  <c r="K132" i="90"/>
  <c r="K139" i="90" s="1"/>
  <c r="J132" i="90"/>
  <c r="J139" i="90" s="1"/>
  <c r="I128" i="90"/>
  <c r="H128" i="90"/>
  <c r="G128" i="90"/>
  <c r="F128" i="90"/>
  <c r="I127" i="90"/>
  <c r="H127" i="90"/>
  <c r="G127" i="90"/>
  <c r="F127" i="90"/>
  <c r="I126" i="90"/>
  <c r="H126" i="90"/>
  <c r="G126" i="90"/>
  <c r="F126" i="90"/>
  <c r="F125" i="90"/>
  <c r="K124" i="90"/>
  <c r="J124" i="90"/>
  <c r="K123" i="90"/>
  <c r="J123" i="90"/>
  <c r="J127" i="90" s="1"/>
  <c r="K122" i="90"/>
  <c r="K126" i="90" s="1"/>
  <c r="J122" i="90"/>
  <c r="J126" i="90" s="1"/>
  <c r="K121" i="90"/>
  <c r="J121" i="90"/>
  <c r="K120" i="90"/>
  <c r="J120" i="90"/>
  <c r="I119" i="90"/>
  <c r="H119" i="90"/>
  <c r="G119" i="90"/>
  <c r="F119" i="90"/>
  <c r="I118" i="90"/>
  <c r="H118" i="90"/>
  <c r="G118" i="90"/>
  <c r="F118" i="90"/>
  <c r="I117" i="90"/>
  <c r="H117" i="90"/>
  <c r="G117" i="90"/>
  <c r="F117" i="90"/>
  <c r="F116" i="90" s="1"/>
  <c r="I116" i="90"/>
  <c r="K115" i="90"/>
  <c r="J115" i="90"/>
  <c r="K114" i="90"/>
  <c r="J114" i="90"/>
  <c r="K113" i="90"/>
  <c r="J113" i="90"/>
  <c r="K112" i="90"/>
  <c r="J112" i="90"/>
  <c r="K111" i="90"/>
  <c r="J111" i="90"/>
  <c r="K110" i="90"/>
  <c r="J110" i="90"/>
  <c r="K108" i="90"/>
  <c r="J108" i="90"/>
  <c r="K107" i="90"/>
  <c r="J107" i="90"/>
  <c r="K106" i="90"/>
  <c r="J106" i="90"/>
  <c r="K105" i="90"/>
  <c r="J105" i="90"/>
  <c r="K104" i="90"/>
  <c r="K117" i="90" s="1"/>
  <c r="J104" i="90"/>
  <c r="J117" i="90" s="1"/>
  <c r="I103" i="90"/>
  <c r="H103" i="90"/>
  <c r="G103" i="90"/>
  <c r="F103" i="90"/>
  <c r="I102" i="90"/>
  <c r="H102" i="90"/>
  <c r="G102" i="90"/>
  <c r="F102" i="90"/>
  <c r="I101" i="90"/>
  <c r="H101" i="90"/>
  <c r="G101" i="90"/>
  <c r="F101" i="90"/>
  <c r="F100" i="90"/>
  <c r="K99" i="90"/>
  <c r="J99" i="90"/>
  <c r="K98" i="90"/>
  <c r="J98" i="90"/>
  <c r="J97" i="90"/>
  <c r="K96" i="90"/>
  <c r="J96" i="90"/>
  <c r="K95" i="90"/>
  <c r="J95" i="90"/>
  <c r="K94" i="90"/>
  <c r="J94" i="90"/>
  <c r="K93" i="90"/>
  <c r="J93" i="90"/>
  <c r="K92" i="90"/>
  <c r="J92" i="90"/>
  <c r="K91" i="90"/>
  <c r="J91" i="90"/>
  <c r="K90" i="90"/>
  <c r="J90" i="90"/>
  <c r="K89" i="90"/>
  <c r="K101" i="90" s="1"/>
  <c r="J89" i="90"/>
  <c r="J101" i="90" s="1"/>
  <c r="I88" i="90"/>
  <c r="H88" i="90"/>
  <c r="G88" i="90"/>
  <c r="F88" i="90"/>
  <c r="I87" i="90"/>
  <c r="H87" i="90"/>
  <c r="G87" i="90"/>
  <c r="F87" i="90"/>
  <c r="I86" i="90"/>
  <c r="H86" i="90"/>
  <c r="G86" i="90"/>
  <c r="F86" i="90"/>
  <c r="F85" i="90" s="1"/>
  <c r="K84" i="90"/>
  <c r="J84" i="90"/>
  <c r="K83" i="90"/>
  <c r="J83" i="90"/>
  <c r="K82" i="90"/>
  <c r="J82" i="90"/>
  <c r="K81" i="90"/>
  <c r="J81" i="90"/>
  <c r="K80" i="90"/>
  <c r="J80" i="90"/>
  <c r="K79" i="90"/>
  <c r="J79" i="90"/>
  <c r="K78" i="90"/>
  <c r="J78" i="90"/>
  <c r="K76" i="90"/>
  <c r="J76" i="90"/>
  <c r="K75" i="90"/>
  <c r="J75" i="90"/>
  <c r="K74" i="90"/>
  <c r="J74" i="90"/>
  <c r="K73" i="90"/>
  <c r="J73" i="90"/>
  <c r="K72" i="90"/>
  <c r="J72" i="90"/>
  <c r="K71" i="90"/>
  <c r="J71" i="90"/>
  <c r="I70" i="90"/>
  <c r="H70" i="90"/>
  <c r="H68" i="90" s="1"/>
  <c r="G70" i="90"/>
  <c r="F70" i="90"/>
  <c r="K69" i="90"/>
  <c r="J69" i="90"/>
  <c r="I69" i="90"/>
  <c r="H69" i="90"/>
  <c r="G69" i="90"/>
  <c r="F69" i="90"/>
  <c r="F68" i="90" s="1"/>
  <c r="G68" i="90"/>
  <c r="K67" i="90"/>
  <c r="J67" i="90"/>
  <c r="K66" i="90"/>
  <c r="J66" i="90"/>
  <c r="K64" i="90"/>
  <c r="J64" i="90"/>
  <c r="I62" i="90"/>
  <c r="H62" i="90"/>
  <c r="G62" i="90"/>
  <c r="F62" i="90"/>
  <c r="I61" i="90"/>
  <c r="H61" i="90"/>
  <c r="G61" i="90"/>
  <c r="F61" i="90"/>
  <c r="I60" i="90"/>
  <c r="H60" i="90"/>
  <c r="G60" i="90"/>
  <c r="F60" i="90"/>
  <c r="I59" i="90"/>
  <c r="H59" i="90"/>
  <c r="G59" i="90"/>
  <c r="F59" i="90"/>
  <c r="F58" i="90" s="1"/>
  <c r="K57" i="90"/>
  <c r="J57" i="90"/>
  <c r="K56" i="90"/>
  <c r="J56" i="90"/>
  <c r="K55" i="90"/>
  <c r="J55" i="90"/>
  <c r="K54" i="90"/>
  <c r="J54" i="90"/>
  <c r="K53" i="90"/>
  <c r="K62" i="90" s="1"/>
  <c r="J53" i="90"/>
  <c r="J62" i="90" s="1"/>
  <c r="K52" i="90"/>
  <c r="J52" i="90"/>
  <c r="K51" i="90"/>
  <c r="J51" i="90"/>
  <c r="K50" i="90"/>
  <c r="J50" i="90"/>
  <c r="J60" i="90" s="1"/>
  <c r="K49" i="90"/>
  <c r="J49" i="90"/>
  <c r="K48" i="90"/>
  <c r="J48" i="90"/>
  <c r="K47" i="90"/>
  <c r="J47" i="90"/>
  <c r="K46" i="90"/>
  <c r="J46" i="90"/>
  <c r="I43" i="90"/>
  <c r="H43" i="90"/>
  <c r="G43" i="90"/>
  <c r="F43" i="90"/>
  <c r="K42" i="90"/>
  <c r="J42" i="90"/>
  <c r="I42" i="90"/>
  <c r="H42" i="90"/>
  <c r="G42" i="90"/>
  <c r="F42" i="90"/>
  <c r="I41" i="90"/>
  <c r="H41" i="90"/>
  <c r="G41" i="90"/>
  <c r="F41" i="90"/>
  <c r="I40" i="90"/>
  <c r="H40" i="90"/>
  <c r="G40" i="90"/>
  <c r="F40" i="90"/>
  <c r="I39" i="90"/>
  <c r="F39" i="90"/>
  <c r="K38" i="90"/>
  <c r="J38" i="90"/>
  <c r="K37" i="90"/>
  <c r="J37" i="90"/>
  <c r="K36" i="90"/>
  <c r="J36" i="90"/>
  <c r="J41" i="90" s="1"/>
  <c r="K34" i="90"/>
  <c r="J34" i="90"/>
  <c r="K33" i="90"/>
  <c r="J33" i="90"/>
  <c r="K31" i="90"/>
  <c r="K43" i="90" s="1"/>
  <c r="J31" i="90"/>
  <c r="J43" i="90" s="1"/>
  <c r="K30" i="90"/>
  <c r="K41" i="90" s="1"/>
  <c r="J30" i="90"/>
  <c r="K29" i="90"/>
  <c r="K40" i="90" s="1"/>
  <c r="J29" i="90"/>
  <c r="J40" i="90" s="1"/>
  <c r="I28" i="90"/>
  <c r="H28" i="90"/>
  <c r="G28" i="90"/>
  <c r="F28" i="90"/>
  <c r="F168" i="90" s="1"/>
  <c r="I27" i="90"/>
  <c r="I167" i="90" s="1"/>
  <c r="H27" i="90"/>
  <c r="H167" i="90" s="1"/>
  <c r="G27" i="90"/>
  <c r="F27" i="90"/>
  <c r="I26" i="90"/>
  <c r="H26" i="90"/>
  <c r="G26" i="90"/>
  <c r="F26" i="90"/>
  <c r="I25" i="90"/>
  <c r="H25" i="90"/>
  <c r="G25" i="90"/>
  <c r="F25" i="90"/>
  <c r="F24" i="90" s="1"/>
  <c r="K23" i="90"/>
  <c r="J23" i="90"/>
  <c r="K22" i="90"/>
  <c r="J22" i="90"/>
  <c r="K21" i="90"/>
  <c r="J21" i="90"/>
  <c r="K20" i="90"/>
  <c r="J20" i="90"/>
  <c r="K19" i="90"/>
  <c r="J19" i="90"/>
  <c r="K18" i="90"/>
  <c r="J18" i="90"/>
  <c r="K15" i="90"/>
  <c r="J15" i="90"/>
  <c r="K14" i="90"/>
  <c r="J14" i="90"/>
  <c r="K13" i="90"/>
  <c r="K27" i="90" s="1"/>
  <c r="J13" i="90"/>
  <c r="J27" i="90" s="1"/>
  <c r="K12" i="90"/>
  <c r="J12" i="90"/>
  <c r="K11" i="90"/>
  <c r="J11" i="90"/>
  <c r="K10" i="90"/>
  <c r="J10" i="90"/>
  <c r="K9" i="90"/>
  <c r="J9" i="90"/>
  <c r="K8" i="90"/>
  <c r="J8" i="90"/>
  <c r="K7" i="90"/>
  <c r="J7" i="90"/>
  <c r="J154" i="90" l="1"/>
  <c r="K154" i="90"/>
  <c r="K151" i="90" s="1"/>
  <c r="I161" i="90"/>
  <c r="K163" i="90"/>
  <c r="F166" i="90"/>
  <c r="G161" i="90"/>
  <c r="J163" i="90"/>
  <c r="J161" i="90" s="1"/>
  <c r="K161" i="90"/>
  <c r="H161" i="90"/>
  <c r="H151" i="90"/>
  <c r="J151" i="90"/>
  <c r="I151" i="90"/>
  <c r="K138" i="90"/>
  <c r="G138" i="90"/>
  <c r="K119" i="90"/>
  <c r="K118" i="90"/>
  <c r="J119" i="90"/>
  <c r="J118" i="90"/>
  <c r="H116" i="90"/>
  <c r="G116" i="90"/>
  <c r="K103" i="90"/>
  <c r="J103" i="90"/>
  <c r="G100" i="90"/>
  <c r="H100" i="90"/>
  <c r="I100" i="90"/>
  <c r="K102" i="90"/>
  <c r="J102" i="90"/>
  <c r="K86" i="90"/>
  <c r="G166" i="90"/>
  <c r="I85" i="90"/>
  <c r="I165" i="90"/>
  <c r="K88" i="90"/>
  <c r="J87" i="90"/>
  <c r="K87" i="90"/>
  <c r="J88" i="90"/>
  <c r="J86" i="90"/>
  <c r="J165" i="90" s="1"/>
  <c r="H85" i="90"/>
  <c r="G85" i="90"/>
  <c r="H165" i="90"/>
  <c r="K128" i="90"/>
  <c r="J128" i="90"/>
  <c r="J125" i="90" s="1"/>
  <c r="G125" i="90"/>
  <c r="H125" i="90"/>
  <c r="K127" i="90"/>
  <c r="K125" i="90" s="1"/>
  <c r="I125" i="90"/>
  <c r="K70" i="90"/>
  <c r="K68" i="90" s="1"/>
  <c r="I68" i="90"/>
  <c r="J70" i="90"/>
  <c r="J68" i="90" s="1"/>
  <c r="K60" i="90"/>
  <c r="H58" i="90"/>
  <c r="K59" i="90"/>
  <c r="J59" i="90"/>
  <c r="G58" i="90"/>
  <c r="K167" i="90"/>
  <c r="G167" i="90"/>
  <c r="J167" i="90"/>
  <c r="I58" i="90"/>
  <c r="K61" i="90"/>
  <c r="I168" i="90"/>
  <c r="J61" i="90"/>
  <c r="J58" i="90" s="1"/>
  <c r="G168" i="90"/>
  <c r="H39" i="90"/>
  <c r="J39" i="90"/>
  <c r="K28" i="90"/>
  <c r="I166" i="90"/>
  <c r="K25" i="90"/>
  <c r="K26" i="90"/>
  <c r="J25" i="90"/>
  <c r="H24" i="90"/>
  <c r="G165" i="90"/>
  <c r="H166" i="90"/>
  <c r="J26" i="90"/>
  <c r="J28" i="90"/>
  <c r="H168" i="90"/>
  <c r="G24" i="90"/>
  <c r="K165" i="90"/>
  <c r="K116" i="90"/>
  <c r="K39" i="90"/>
  <c r="J138" i="90"/>
  <c r="F165" i="90"/>
  <c r="I24" i="90"/>
  <c r="G39" i="90"/>
  <c r="F164" i="90" l="1"/>
  <c r="J116" i="90"/>
  <c r="K100" i="90"/>
  <c r="J100" i="90"/>
  <c r="K85" i="90"/>
  <c r="J166" i="90"/>
  <c r="J85" i="90"/>
  <c r="K166" i="90"/>
  <c r="K58" i="90"/>
  <c r="G164" i="90"/>
  <c r="K168" i="90"/>
  <c r="I164" i="90"/>
  <c r="H164" i="90"/>
  <c r="K24" i="90"/>
  <c r="J24" i="90"/>
  <c r="J168" i="90"/>
  <c r="J164" i="90" l="1"/>
  <c r="K164" i="90"/>
</calcChain>
</file>

<file path=xl/sharedStrings.xml><?xml version="1.0" encoding="utf-8"?>
<sst xmlns="http://schemas.openxmlformats.org/spreadsheetml/2006/main" count="248" uniqueCount="91">
  <si>
    <t>№ п/п</t>
  </si>
  <si>
    <t>в том числе</t>
  </si>
  <si>
    <t>Республиканский бюджет</t>
  </si>
  <si>
    <t>Расходы бюджета, формируемые в рамках программ, утвержденных в установленном порядке, тыс.руб.</t>
  </si>
  <si>
    <t>исп.Шорноева Г.С.</t>
  </si>
  <si>
    <t>остаток  лимитов</t>
  </si>
  <si>
    <t>Бюджет муниципального района</t>
  </si>
  <si>
    <t>Федеральный бюджет</t>
  </si>
  <si>
    <t>Внебюджетные источники</t>
  </si>
  <si>
    <t xml:space="preserve">Республиканский бюджет </t>
  </si>
  <si>
    <t xml:space="preserve">Федеральный бюджет </t>
  </si>
  <si>
    <t>Анализ по муниципальным программам муниципального образования "Окинский район"</t>
  </si>
  <si>
    <t>Наименование муниципальных программ</t>
  </si>
  <si>
    <t>Наименование подпрограмм</t>
  </si>
  <si>
    <t>Документ, утверждающий МП (реквизиты)</t>
  </si>
  <si>
    <t>Подпрограмма "Развитие малого и среднего предпринимательства"</t>
  </si>
  <si>
    <t>Подпрограмма "Развитие туризма"</t>
  </si>
  <si>
    <t>Подпрограмма "Развитие рынка труда"</t>
  </si>
  <si>
    <t>Подпрограмма "Рациональное использование природных ресурсов и охрана окружающей среды"</t>
  </si>
  <si>
    <t>Подпрограмма "Развитие имущественных и земельных отношений"</t>
  </si>
  <si>
    <t>Подпрограмма "Национальная политика"</t>
  </si>
  <si>
    <t>Подпрограмма "Развитие физической культуры и спорта"</t>
  </si>
  <si>
    <t>Подпрограмма "Профилактика преступлений и правонарушений в муниципальном образовании "Окинский район"</t>
  </si>
  <si>
    <t>Подпрограмма "Безопасность дорожного движения"</t>
  </si>
  <si>
    <t>Подпрограмма "Профилактика терроризма и экстремизма на территории муниципального образования "Окинский район"</t>
  </si>
  <si>
    <t>Подпрограмма "Развитие дошкольного образования"</t>
  </si>
  <si>
    <t>Подпрограмма "Развитие общего образования"</t>
  </si>
  <si>
    <t>Подпрограмма "Развитие дополнительного образования"</t>
  </si>
  <si>
    <t>Подпрограмма "Организация отдыха и оздоровления детей в Окинском районе"</t>
  </si>
  <si>
    <t>Подпрограмма "Библиотечное и музейное дело"</t>
  </si>
  <si>
    <t>Подпрограмма "Народное творчество и культурно-досуговая деятельность"</t>
  </si>
  <si>
    <t>Подпрограмма "Организация дополнительного образования детей и поддержка юных талантов"</t>
  </si>
  <si>
    <t>Подпрогрмма "Совершенствование муниципального управления в сфере культуры и создание условий для реализации муниципальной программы, модернизация материально-технической базы учреждений культуры"</t>
  </si>
  <si>
    <t>Подпрограмма "Строительство"</t>
  </si>
  <si>
    <t>Подпрограмма "Транспорт и транспортная инфраструктура"</t>
  </si>
  <si>
    <t>Подпрограмма "Развитие животноводства"</t>
  </si>
  <si>
    <t>Подпрограмма "Другие вопросы в области образования"</t>
  </si>
  <si>
    <t>Подпрограмма "Социальная защита населения"</t>
  </si>
  <si>
    <t>Подпрограмма "Социальная поддержка семьи и детей"</t>
  </si>
  <si>
    <t>Всего</t>
  </si>
  <si>
    <t>Подпрограмма "Молодежная политика"</t>
  </si>
  <si>
    <t>Подпрограмма "Совершенствование муниципального управления в сфере экономики""</t>
  </si>
  <si>
    <t>Подпрограмма "Развитие растениеводства"</t>
  </si>
  <si>
    <t>Подпрограмма " Управление реализацией муниципальной программы"</t>
  </si>
  <si>
    <t>Подпрограмма "Оздоровления населения"</t>
  </si>
  <si>
    <t>Подпрограмма "Обеспечения создания условий для реализации муниципальной программы"</t>
  </si>
  <si>
    <t>остаток  финансирования</t>
  </si>
  <si>
    <t>Подпрограмма "Повышение качества управления муниципальными финансами"</t>
  </si>
  <si>
    <t>Подпрограмма "Совершенствование межбюджетных отношений"</t>
  </si>
  <si>
    <t>Подпрограмма "Повышение эффективности бюджетных расходов"</t>
  </si>
  <si>
    <t>Подпрограмма "Управление муниципальным долгом"</t>
  </si>
  <si>
    <t>Подпрограмма "Обеспечение создания условий для реализации муниципальной программы"</t>
  </si>
  <si>
    <t>Подпрограмма "Развитие муниципальной службы в муниципальном образовании "Окинский район"</t>
  </si>
  <si>
    <t>Подпрограмма "Создание условий для реализации муниципальной программы"</t>
  </si>
  <si>
    <t>Подпрограмма "Благоустройство дворовых территорий в муниципальном образовании "Окинский район"</t>
  </si>
  <si>
    <t>Подпрограмма "Благоустройство общественных территорий в муниципальном образовании "Окинский район"</t>
  </si>
  <si>
    <t xml:space="preserve">Муниципальная программа "Развитие экономики" </t>
  </si>
  <si>
    <t xml:space="preserve">Муниципальная программа "Развитие сельского хозяйства" </t>
  </si>
  <si>
    <t xml:space="preserve">Муниципальная программа "Развитие социальной сферы в муниципальном образовании "Окинский район" </t>
  </si>
  <si>
    <t xml:space="preserve">Муниципальная программа "Безопасный район" </t>
  </si>
  <si>
    <t xml:space="preserve">Муниципальная программа "Развитие инфраструктуры, имущественных и земельных отношений муниципального образования "Окинский район" </t>
  </si>
  <si>
    <t>Муниципальная программа "Управление муниципальными финансами и муниципальным долгом"</t>
  </si>
  <si>
    <t>Муниципальная программа "Совершенствование муниципального управления"</t>
  </si>
  <si>
    <t xml:space="preserve">Муниципальная программа "Развитие системы образования муниципального образования "Окинский район" </t>
  </si>
  <si>
    <t>Подпрограмма "Устойчивое развитие коренных малочисленных народов Севера, 
Сибири и Дальнего Востока Российской Федерации, проживающих на территории муниципального образования «Окинский район»</t>
  </si>
  <si>
    <t>Муниципальная программа "Развитие культуры и искусства в муниципальном образовании "Окинский район"</t>
  </si>
  <si>
    <t>Подпрограмма "Благоустройство дворовых территорий по проекту "1000 дворов" на Дальнем Востоке в муниципальном образовании "Окинский район"</t>
  </si>
  <si>
    <t>Подпрограмма "Муниципальное управление"</t>
  </si>
  <si>
    <t>Подпрограмма "Образование"</t>
  </si>
  <si>
    <t>Подпрограмма "Публичное коммуникативное пространство"</t>
  </si>
  <si>
    <t>утвержденные лимиты на 2024 год</t>
  </si>
  <si>
    <t>Муниципальная программа "Формирование комфортной городской среды муниципального образования "Окинский район" на 2018-2024 гг."</t>
  </si>
  <si>
    <t xml:space="preserve">Постановление администрации МО "Окинский район"          от 06.02.2024 г. № 42       </t>
  </si>
  <si>
    <t xml:space="preserve">Постановление администрации МО "Окинский район"          от 04.04.2024 г. № 97   Постановление администрации МО "Окинский район"          от 21.08.2024г. №203     </t>
  </si>
  <si>
    <t xml:space="preserve">Постановление администрации МО "Окинский район" от 15.04.2024 г. № 103   Постановление администрации МО "Окинский район" от 02.09.2024 г. № 209          </t>
  </si>
  <si>
    <t>Муниципальная программа "Сохранение и развитие бурятского языка "Баригдашагуй уян, барагдашагуй баян-Буряад хэлэмнай" в Окинском районе на 2023-2026 годы"</t>
  </si>
  <si>
    <t xml:space="preserve">Постановление администрации МО "Окинский район" от 19.03.2024 г. № 81  Постановление администрации МО "Окинский район" от 04.09.2024 г. № 210  </t>
  </si>
  <si>
    <t xml:space="preserve">Постановление администрации МО "Окинский район" от 19.01.2024 г. № 15 Постановление администрации МО "Окинский район"          от 22.05.2024г. №132      Постановление администрации МО "Окинский район"          от 21.08.2024г. №202   Постановление администрации МО "Окинский район"          от 23.09.2024г. №229  </t>
  </si>
  <si>
    <t>уточненные лимиты  на 01.01.2025 г.</t>
  </si>
  <si>
    <t>финансирование на 01.01.2025 г.</t>
  </si>
  <si>
    <t>кассовые расходы на 01.01.2025 г.</t>
  </si>
  <si>
    <t xml:space="preserve">Постановление администрации МО "Окинский район" от 26.01.2024 г. № 23    Постановление администрации МО "Окинский район" от 29.01.2024 г. № 33   Постановление администрации МО "Окинский район" от 01.03.2024 г. № 61      Постановление администрации МО "Окинский район" от 19.04.2024 г. № 115           Постановление администрации МО "Окинский район" от 19.08.2024 г. № 200 Постановление администрации МО "Окинский район" от 25.09.2024 г. № 231           Постановление администрации МО "Окинский район" от 03.10.2024 г. № 249                            </t>
  </si>
  <si>
    <t>Постановление администрации МО "Окинский район" от 15.04.2024 г. № 102  Постановление администрации МО "Окинский район" от 15.10.2024 г. № 257</t>
  </si>
  <si>
    <t>Постановление администрации МО "Окинский район" от 10.12.2024 г. № 305</t>
  </si>
  <si>
    <t xml:space="preserve">Постановление администрации МО "Окинский район"          от 29.01.2024 г. № 31     Постановление администрации МО "Окинский район"          от 04.04.2024 г. № 96      Постановление администрации МО "Окинский район"          от 03.10.2024 г.          № 250            </t>
  </si>
  <si>
    <t>,</t>
  </si>
  <si>
    <t xml:space="preserve">Постановление администрации МО "Окинский район" от 27.01.2023 г. № 34      Постановление администрации МО "Окинский район" от 19.04.2024 г. № 114   Постановление администрации МО "Окинский район" от 21.06.2024 г. № 149   Постановление администрации МО "Окинский район" от 01.08.2024 г. № 186 Постановление администрации МО "Окинский район" от 02.10.2024 г. № 248 </t>
  </si>
  <si>
    <t>Постановление администрации МО "Окинский район" от 22.01.2024 г. № 16 Постановление администрации МО "Окинский район" от 05.04.2024 г. № 99 Постановление администрации МО "Окинский район" от 17.06.2024 г. № 147  Постановление администрации МО "Окинский район" от 06.11.2024 г. № 272</t>
  </si>
  <si>
    <t>Подпрограмма "Комплексное развитие сельских территорий"</t>
  </si>
  <si>
    <t>Подпрограмма "Выплата вознаграждений за добытых волков, оказание услуг по осуществлению деятельности по обращению с животными без владельцев на территории Окинского района"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</si>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</sst>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0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/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wrapText="1"/>
    </xf>
    <xf numFmtId="165" fontId="8" fillId="5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9" fillId="5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6" borderId="4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top" wrapText="1"/>
    </xf>
    <xf numFmtId="165" fontId="3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0" fillId="5" borderId="4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 wrapText="1"/>
    </xf>
    <xf numFmtId="1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1" fontId="2" fillId="0" borderId="0" xfId="0" applyNumberFormat="1" applyFont="1" applyAlignment="1">
      <alignment horizontal="left" vertical="center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/>
    <xf numFmtId="0" fontId="0" fillId="0" borderId="10" xfId="0" applyBorder="1"/>
    <xf numFmtId="0" fontId="5" fillId="0" borderId="5" xfId="0" applyFont="1" applyBorder="1"/>
    <xf numFmtId="0" fontId="0" fillId="0" borderId="6" xfId="0" applyBorder="1"/>
    <xf numFmtId="165" fontId="5" fillId="0" borderId="5" xfId="0" applyNumberFormat="1" applyFont="1" applyBorder="1"/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0" fillId="0" borderId="1" xfId="0" applyBorder="1"/>
    <xf numFmtId="0" fontId="3" fillId="0" borderId="3" xfId="0" applyFont="1" applyBorder="1" applyAlignment="1">
      <alignment vertical="top" wrapText="1"/>
    </xf>
    <xf numFmtId="165" fontId="3" fillId="4" borderId="3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vertical="top"/>
    </xf>
    <xf numFmtId="0" fontId="0" fillId="5" borderId="4" xfId="0" applyFill="1" applyBorder="1" applyAlignment="1">
      <alignment horizontal="left" vertical="top"/>
    </xf>
    <xf numFmtId="165" fontId="8" fillId="5" borderId="2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165" fontId="3" fillId="0" borderId="2" xfId="0" applyNumberFormat="1" applyFont="1" applyBorder="1" applyAlignment="1">
      <alignment horizontal="center" vertical="center"/>
    </xf>
    <xf numFmtId="165" fontId="8" fillId="5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166" fontId="5" fillId="0" borderId="0" xfId="0" applyNumberFormat="1" applyFont="1"/>
    <xf numFmtId="166" fontId="5" fillId="0" borderId="0" xfId="0" applyNumberFormat="1" applyFont="1" applyAlignment="1">
      <alignment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5" fillId="0" borderId="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6" borderId="2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2" xfId="0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5" borderId="4" xfId="0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3" fontId="5" fillId="0" borderId="8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1" fontId="0" fillId="0" borderId="0" xfId="0" applyNumberFormat="1" applyAlignment="1">
      <alignment horizontal="left" wrapText="1"/>
    </xf>
    <xf numFmtId="1" fontId="0" fillId="0" borderId="0" xfId="0" applyNumberFormat="1" applyAlignment="1">
      <alignment wrapText="1"/>
    </xf>
    <xf numFmtId="166" fontId="5" fillId="0" borderId="8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165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166" fontId="5" fillId="0" borderId="0" xfId="0" applyNumberFormat="1" applyFont="1" applyAlignment="1">
      <alignment wrapText="1"/>
    </xf>
    <xf numFmtId="166" fontId="5" fillId="0" borderId="0" xfId="0" applyNumberFormat="1" applyFont="1"/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6" fontId="5" fillId="0" borderId="8" xfId="0" applyNumberFormat="1" applyFont="1" applyBorder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5" fillId="0" borderId="8" xfId="0" applyNumberFormat="1" applyFont="1" applyBorder="1" applyAlignment="1">
      <alignment wrapText="1"/>
    </xf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3" fillId="0" borderId="8" xfId="0" applyNumberFormat="1" applyFont="1" applyBorder="1" applyAlignment="1">
      <alignment horizontal="left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left" wrapText="1"/>
    </xf>
    <xf numFmtId="0" fontId="0" fillId="0" borderId="10" xfId="0" applyBorder="1" applyAlignment="1">
      <alignment wrapText="1"/>
    </xf>
    <xf numFmtId="0" fontId="8" fillId="5" borderId="2" xfId="0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left" vertical="top" wrapText="1"/>
    </xf>
    <xf numFmtId="0" fontId="0" fillId="5" borderId="2" xfId="0" applyFill="1" applyBorder="1" applyAlignment="1">
      <alignment vertical="top" wrapText="1"/>
    </xf>
    <xf numFmtId="165" fontId="2" fillId="0" borderId="8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wrapText="1"/>
    </xf>
    <xf numFmtId="0" fontId="0" fillId="5" borderId="4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1" fontId="5" fillId="0" borderId="5" xfId="0" applyNumberFormat="1" applyFont="1" applyBorder="1" applyAlignment="1">
      <alignment horizontal="left" wrapText="1"/>
    </xf>
    <xf numFmtId="1" fontId="0" fillId="0" borderId="6" xfId="0" applyNumberFormat="1" applyBorder="1" applyAlignment="1">
      <alignment horizontal="left" wrapText="1"/>
    </xf>
    <xf numFmtId="165" fontId="5" fillId="0" borderId="9" xfId="0" applyNumberFormat="1" applyFont="1" applyBorder="1" applyAlignment="1">
      <alignment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6" fontId="5" fillId="0" borderId="9" xfId="0" applyNumberFormat="1" applyFont="1" applyBorder="1" applyAlignment="1">
      <alignment wrapText="1"/>
    </xf>
    <xf numFmtId="166" fontId="5" fillId="0" borderId="10" xfId="0" applyNumberFormat="1" applyFont="1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3" fontId="5" fillId="0" borderId="8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9" xfId="0" applyFont="1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445C-B046-4481-86EC-80A50AF0822A}">
  <sheetPr>
    <pageSetUpPr fitToPage="1"/>
  </sheetPr>
  <dimension ref="A1:AB172"/>
  <sheetViews>
    <sheetView tabSelected="1" zoomScale="75" zoomScaleNormal="75" workbookViewId="0">
      <pane xSplit="5" ySplit="8" topLeftCell="F88" activePane="bottomRight" state="frozenSplit"/>
      <selection pane="topRight" activeCell="F1" sqref="F1"/>
      <selection pane="bottomLeft" activeCell="A13" sqref="A13"/>
      <selection pane="bottomRight" activeCell="M6" sqref="M6"/>
    </sheetView>
  </sheetViews>
  <sheetFormatPr defaultRowHeight="15" x14ac:dyDescent="0.25"/>
  <cols>
    <col min="1" max="1" width="4" customWidth="1"/>
    <col min="2" max="2" width="39.140625" customWidth="1"/>
    <col min="3" max="3" width="21.85546875" customWidth="1"/>
    <col min="4" max="4" width="41.42578125" customWidth="1"/>
    <col min="5" max="5" width="18.42578125" customWidth="1"/>
    <col min="6" max="6" width="14.5703125" customWidth="1"/>
    <col min="7" max="7" width="14" customWidth="1"/>
    <col min="8" max="8" width="17.42578125" customWidth="1"/>
    <col min="9" max="10" width="13.7109375" customWidth="1"/>
    <col min="11" max="11" width="17.5703125" customWidth="1"/>
    <col min="12" max="12" width="16.7109375" customWidth="1"/>
    <col min="14" max="14" width="9.85546875" customWidth="1"/>
  </cols>
  <sheetData>
    <row r="1" spans="1:14" x14ac:dyDescent="0.25">
      <c r="G1" s="1"/>
      <c r="H1" s="1"/>
      <c r="I1" s="1"/>
      <c r="J1" s="1"/>
      <c r="K1" s="1"/>
    </row>
    <row r="2" spans="1:14" x14ac:dyDescent="0.25">
      <c r="A2" s="219" t="s">
        <v>11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4" x14ac:dyDescent="0.25">
      <c r="A3" s="40"/>
      <c r="B3" s="40"/>
      <c r="C3" s="40"/>
      <c r="D3" s="234" t="s">
        <v>90</v>
      </c>
      <c r="E3" s="109"/>
      <c r="F3" s="109"/>
      <c r="G3" s="109"/>
      <c r="H3" s="40"/>
      <c r="I3" s="40"/>
      <c r="J3" s="40"/>
      <c r="K3" s="40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30.75" customHeight="1" x14ac:dyDescent="0.25">
      <c r="A5" s="220" t="s">
        <v>0</v>
      </c>
      <c r="B5" s="220" t="s">
        <v>12</v>
      </c>
      <c r="C5" s="220" t="s">
        <v>14</v>
      </c>
      <c r="D5" s="220" t="s">
        <v>13</v>
      </c>
      <c r="E5" s="222" t="s">
        <v>3</v>
      </c>
      <c r="F5" s="223"/>
      <c r="G5" s="223"/>
      <c r="H5" s="223"/>
      <c r="I5" s="223"/>
      <c r="J5" s="223"/>
      <c r="K5" s="224"/>
    </row>
    <row r="6" spans="1:14" ht="60" customHeight="1" x14ac:dyDescent="0.25">
      <c r="A6" s="221"/>
      <c r="B6" s="221"/>
      <c r="C6" s="221"/>
      <c r="D6" s="221"/>
      <c r="E6" s="28" t="s">
        <v>1</v>
      </c>
      <c r="F6" s="27" t="s">
        <v>70</v>
      </c>
      <c r="G6" s="27" t="s">
        <v>78</v>
      </c>
      <c r="H6" s="27" t="s">
        <v>79</v>
      </c>
      <c r="I6" s="29" t="s">
        <v>80</v>
      </c>
      <c r="J6" s="29" t="s">
        <v>5</v>
      </c>
      <c r="K6" s="29" t="s">
        <v>46</v>
      </c>
    </row>
    <row r="7" spans="1:14" ht="41.25" customHeight="1" x14ac:dyDescent="0.25">
      <c r="A7" s="150">
        <v>1</v>
      </c>
      <c r="B7" s="225" t="s">
        <v>56</v>
      </c>
      <c r="C7" s="124" t="s">
        <v>81</v>
      </c>
      <c r="D7" s="226" t="s">
        <v>16</v>
      </c>
      <c r="E7" s="21" t="s">
        <v>2</v>
      </c>
      <c r="F7" s="2">
        <v>0</v>
      </c>
      <c r="G7" s="2">
        <v>2395</v>
      </c>
      <c r="H7" s="2">
        <v>2395</v>
      </c>
      <c r="I7" s="2">
        <v>2395</v>
      </c>
      <c r="J7" s="2">
        <f t="shared" ref="J7:K11" si="0">SUM(G7-H7)</f>
        <v>0</v>
      </c>
      <c r="K7" s="2">
        <f t="shared" si="0"/>
        <v>0</v>
      </c>
    </row>
    <row r="8" spans="1:14" ht="45" customHeight="1" x14ac:dyDescent="0.25">
      <c r="A8" s="160"/>
      <c r="B8" s="180"/>
      <c r="C8" s="125"/>
      <c r="D8" s="189"/>
      <c r="E8" s="20" t="s">
        <v>6</v>
      </c>
      <c r="F8" s="2">
        <v>103.093</v>
      </c>
      <c r="G8" s="2">
        <v>330</v>
      </c>
      <c r="H8" s="2">
        <v>330</v>
      </c>
      <c r="I8" s="2">
        <v>330</v>
      </c>
      <c r="J8" s="2">
        <f t="shared" si="0"/>
        <v>0</v>
      </c>
      <c r="K8" s="2">
        <f t="shared" si="0"/>
        <v>0</v>
      </c>
      <c r="L8" s="227"/>
      <c r="M8" s="228"/>
    </row>
    <row r="9" spans="1:14" ht="42" customHeight="1" x14ac:dyDescent="0.25">
      <c r="A9" s="160"/>
      <c r="B9" s="180"/>
      <c r="C9" s="125"/>
      <c r="D9" s="92"/>
      <c r="E9" s="20" t="s">
        <v>8</v>
      </c>
      <c r="F9" s="2"/>
      <c r="G9" s="2">
        <v>305</v>
      </c>
      <c r="H9" s="2">
        <v>305</v>
      </c>
      <c r="I9" s="2">
        <v>305</v>
      </c>
      <c r="J9" s="2">
        <f t="shared" si="0"/>
        <v>0</v>
      </c>
      <c r="K9" s="2">
        <f t="shared" si="0"/>
        <v>0</v>
      </c>
      <c r="L9" s="94"/>
      <c r="M9" s="93"/>
    </row>
    <row r="10" spans="1:14" ht="34.5" customHeight="1" x14ac:dyDescent="0.25">
      <c r="A10" s="160"/>
      <c r="B10" s="180"/>
      <c r="C10" s="125"/>
      <c r="D10" s="118" t="s">
        <v>15</v>
      </c>
      <c r="E10" s="21" t="s">
        <v>7</v>
      </c>
      <c r="F10" s="2">
        <v>0</v>
      </c>
      <c r="G10" s="2">
        <v>0</v>
      </c>
      <c r="H10" s="2">
        <v>0</v>
      </c>
      <c r="I10" s="2">
        <v>0</v>
      </c>
      <c r="J10" s="2">
        <f t="shared" si="0"/>
        <v>0</v>
      </c>
      <c r="K10" s="2">
        <f t="shared" si="0"/>
        <v>0</v>
      </c>
    </row>
    <row r="11" spans="1:14" ht="36.75" customHeight="1" x14ac:dyDescent="0.25">
      <c r="A11" s="160"/>
      <c r="B11" s="180"/>
      <c r="C11" s="125"/>
      <c r="D11" s="229"/>
      <c r="E11" s="20" t="s">
        <v>2</v>
      </c>
      <c r="F11" s="2">
        <v>0</v>
      </c>
      <c r="G11" s="2">
        <v>0</v>
      </c>
      <c r="H11" s="2">
        <v>0</v>
      </c>
      <c r="I11" s="2">
        <v>0</v>
      </c>
      <c r="J11" s="2">
        <f t="shared" si="0"/>
        <v>0</v>
      </c>
      <c r="K11" s="2">
        <f t="shared" si="0"/>
        <v>0</v>
      </c>
    </row>
    <row r="12" spans="1:14" ht="48" customHeight="1" x14ac:dyDescent="0.25">
      <c r="A12" s="160"/>
      <c r="B12" s="180"/>
      <c r="C12" s="125"/>
      <c r="D12" s="229"/>
      <c r="E12" s="20" t="s">
        <v>6</v>
      </c>
      <c r="F12" s="2">
        <v>10</v>
      </c>
      <c r="G12" s="2">
        <v>25</v>
      </c>
      <c r="H12" s="2">
        <v>25</v>
      </c>
      <c r="I12" s="2">
        <v>25</v>
      </c>
      <c r="J12" s="2">
        <f>SUM(G12-H12)</f>
        <v>0</v>
      </c>
      <c r="K12" s="2">
        <f>SUM(H12-I12)</f>
        <v>0</v>
      </c>
      <c r="L12" s="52"/>
      <c r="M12" s="53"/>
    </row>
    <row r="13" spans="1:14" ht="36" customHeight="1" x14ac:dyDescent="0.25">
      <c r="A13" s="160"/>
      <c r="B13" s="180"/>
      <c r="C13" s="125"/>
      <c r="D13" s="230"/>
      <c r="E13" s="20" t="s">
        <v>8</v>
      </c>
      <c r="F13" s="2">
        <v>0</v>
      </c>
      <c r="G13" s="2">
        <v>0</v>
      </c>
      <c r="H13" s="2">
        <v>0</v>
      </c>
      <c r="I13" s="2">
        <v>0</v>
      </c>
      <c r="J13" s="2">
        <f>SUM(G13-H13)</f>
        <v>0</v>
      </c>
      <c r="K13" s="2">
        <f>SUM(H13-I13)</f>
        <v>0</v>
      </c>
    </row>
    <row r="14" spans="1:14" ht="41.25" customHeight="1" x14ac:dyDescent="0.25">
      <c r="A14" s="160"/>
      <c r="B14" s="180"/>
      <c r="C14" s="125"/>
      <c r="D14" s="118" t="s">
        <v>17</v>
      </c>
      <c r="E14" s="20" t="s">
        <v>2</v>
      </c>
      <c r="F14" s="2">
        <v>46.3</v>
      </c>
      <c r="G14" s="2">
        <v>53.6</v>
      </c>
      <c r="H14" s="2">
        <v>53.6</v>
      </c>
      <c r="I14" s="2">
        <v>53.6</v>
      </c>
      <c r="J14" s="2">
        <f t="shared" ref="J14:K23" si="1">SUM(G14-H14)</f>
        <v>0</v>
      </c>
      <c r="K14" s="2">
        <f t="shared" si="1"/>
        <v>0</v>
      </c>
      <c r="L14" s="231"/>
      <c r="M14" s="232"/>
      <c r="N14" s="109"/>
    </row>
    <row r="15" spans="1:14" ht="48" customHeight="1" x14ac:dyDescent="0.25">
      <c r="A15" s="160"/>
      <c r="B15" s="180"/>
      <c r="C15" s="125"/>
      <c r="D15" s="230"/>
      <c r="E15" s="20" t="s">
        <v>6</v>
      </c>
      <c r="F15" s="2">
        <v>33.860999999999997</v>
      </c>
      <c r="G15" s="2">
        <v>0</v>
      </c>
      <c r="H15" s="2">
        <v>0</v>
      </c>
      <c r="I15" s="2">
        <v>0</v>
      </c>
      <c r="J15" s="2">
        <f t="shared" si="1"/>
        <v>0</v>
      </c>
      <c r="K15" s="2">
        <f t="shared" si="1"/>
        <v>0</v>
      </c>
      <c r="L15" s="233"/>
      <c r="M15" s="199"/>
    </row>
    <row r="16" spans="1:14" ht="46.5" customHeight="1" x14ac:dyDescent="0.25">
      <c r="A16" s="160"/>
      <c r="B16" s="180"/>
      <c r="C16" s="125"/>
      <c r="D16" s="41" t="s">
        <v>18</v>
      </c>
      <c r="E16" s="20" t="s">
        <v>6</v>
      </c>
      <c r="F16" s="2"/>
      <c r="G16" s="2"/>
      <c r="H16" s="2"/>
      <c r="I16" s="2"/>
      <c r="J16" s="2"/>
      <c r="K16" s="2"/>
      <c r="L16" s="54"/>
      <c r="M16" s="55"/>
    </row>
    <row r="17" spans="1:16" ht="46.5" customHeight="1" x14ac:dyDescent="0.25">
      <c r="A17" s="160"/>
      <c r="B17" s="180"/>
      <c r="C17" s="125"/>
      <c r="D17" s="41" t="s">
        <v>19</v>
      </c>
      <c r="E17" s="20" t="s">
        <v>6</v>
      </c>
      <c r="F17" s="2"/>
      <c r="G17" s="2"/>
      <c r="H17" s="2"/>
      <c r="I17" s="2"/>
      <c r="J17" s="2"/>
      <c r="K17" s="2"/>
      <c r="L17" s="56"/>
      <c r="M17" s="55"/>
    </row>
    <row r="18" spans="1:16" ht="43.5" customHeight="1" x14ac:dyDescent="0.25">
      <c r="A18" s="160"/>
      <c r="B18" s="180"/>
      <c r="C18" s="125"/>
      <c r="D18" s="118" t="s">
        <v>41</v>
      </c>
      <c r="E18" s="21" t="s">
        <v>7</v>
      </c>
      <c r="F18" s="2"/>
      <c r="G18" s="2">
        <v>94.284999999999997</v>
      </c>
      <c r="H18" s="2">
        <v>94.284999999999997</v>
      </c>
      <c r="I18" s="2">
        <v>94.284999999999997</v>
      </c>
      <c r="J18" s="2">
        <f t="shared" ref="J18" si="2">SUM(G18-H18)</f>
        <v>0</v>
      </c>
      <c r="K18" s="2">
        <f>SUM(H18-I18)</f>
        <v>0</v>
      </c>
      <c r="L18" s="56"/>
      <c r="M18" s="55"/>
    </row>
    <row r="19" spans="1:16" ht="41.25" customHeight="1" x14ac:dyDescent="0.25">
      <c r="A19" s="160"/>
      <c r="B19" s="180"/>
      <c r="C19" s="125"/>
      <c r="D19" s="151"/>
      <c r="E19" s="20" t="s">
        <v>2</v>
      </c>
      <c r="F19" s="2">
        <v>3.8</v>
      </c>
      <c r="G19" s="2">
        <v>148.554</v>
      </c>
      <c r="H19" s="2">
        <v>148.554</v>
      </c>
      <c r="I19" s="2">
        <v>148.554</v>
      </c>
      <c r="J19" s="2">
        <f t="shared" si="1"/>
        <v>0</v>
      </c>
      <c r="K19" s="2">
        <f>SUM(H19-I19)</f>
        <v>0</v>
      </c>
      <c r="L19" s="214"/>
      <c r="M19" s="215"/>
    </row>
    <row r="20" spans="1:16" ht="46.5" customHeight="1" x14ac:dyDescent="0.25">
      <c r="A20" s="160"/>
      <c r="B20" s="180"/>
      <c r="C20" s="125"/>
      <c r="D20" s="152"/>
      <c r="E20" s="20" t="s">
        <v>6</v>
      </c>
      <c r="F20" s="86">
        <v>6741.7820000000002</v>
      </c>
      <c r="G20" s="86">
        <v>6972.8010000000004</v>
      </c>
      <c r="H20" s="86">
        <v>6972.8010000000004</v>
      </c>
      <c r="I20" s="2">
        <v>6972.8010000000004</v>
      </c>
      <c r="J20" s="2">
        <f t="shared" si="1"/>
        <v>0</v>
      </c>
      <c r="K20" s="2">
        <f>SUM(H20-I20)</f>
        <v>0</v>
      </c>
      <c r="L20" s="216"/>
      <c r="M20" s="199"/>
    </row>
    <row r="21" spans="1:16" ht="42.75" customHeight="1" x14ac:dyDescent="0.25">
      <c r="A21" s="160"/>
      <c r="B21" s="180"/>
      <c r="C21" s="125"/>
      <c r="D21" s="118" t="s">
        <v>64</v>
      </c>
      <c r="E21" s="84" t="s">
        <v>7</v>
      </c>
      <c r="F21" s="78">
        <v>5886.8630000000003</v>
      </c>
      <c r="G21" s="78">
        <v>5886.8630000000003</v>
      </c>
      <c r="H21" s="78">
        <v>5886.8630000000003</v>
      </c>
      <c r="I21" s="78">
        <v>5886.8630000000003</v>
      </c>
      <c r="J21" s="2">
        <f t="shared" si="1"/>
        <v>0</v>
      </c>
      <c r="K21" s="2">
        <f>SUM(H21-I21)</f>
        <v>0</v>
      </c>
      <c r="L21" s="56"/>
      <c r="M21" s="55"/>
    </row>
    <row r="22" spans="1:16" ht="39" customHeight="1" x14ac:dyDescent="0.25">
      <c r="A22" s="160"/>
      <c r="B22" s="180"/>
      <c r="C22" s="125"/>
      <c r="D22" s="151"/>
      <c r="E22" s="85" t="s">
        <v>2</v>
      </c>
      <c r="F22" s="78">
        <v>375.75700000000001</v>
      </c>
      <c r="G22" s="78">
        <v>375.75700000000001</v>
      </c>
      <c r="H22" s="78">
        <v>375.75700000000001</v>
      </c>
      <c r="I22" s="78">
        <v>375.75700000000001</v>
      </c>
      <c r="J22" s="2">
        <f t="shared" si="1"/>
        <v>0</v>
      </c>
      <c r="K22" s="2">
        <f t="shared" si="1"/>
        <v>0</v>
      </c>
      <c r="L22" s="214"/>
      <c r="M22" s="215"/>
    </row>
    <row r="23" spans="1:16" ht="46.5" customHeight="1" x14ac:dyDescent="0.25">
      <c r="A23" s="177"/>
      <c r="B23" s="181"/>
      <c r="C23" s="153"/>
      <c r="D23" s="152"/>
      <c r="E23" s="85" t="s">
        <v>6</v>
      </c>
      <c r="F23" s="78">
        <v>260.94299999999998</v>
      </c>
      <c r="G23" s="78">
        <v>471.24</v>
      </c>
      <c r="H23" s="78">
        <v>471.24</v>
      </c>
      <c r="I23" s="78">
        <v>471.24</v>
      </c>
      <c r="J23" s="2">
        <f t="shared" si="1"/>
        <v>0</v>
      </c>
      <c r="K23" s="2">
        <f t="shared" si="1"/>
        <v>0</v>
      </c>
      <c r="L23" s="216"/>
      <c r="M23" s="199"/>
      <c r="O23" s="116"/>
      <c r="P23" s="117"/>
    </row>
    <row r="24" spans="1:16" ht="33.75" customHeight="1" x14ac:dyDescent="0.25">
      <c r="A24" s="95"/>
      <c r="B24" s="99"/>
      <c r="C24" s="207"/>
      <c r="D24" s="106"/>
      <c r="E24" s="23" t="s">
        <v>39</v>
      </c>
      <c r="F24" s="87">
        <f>F25+F26+F27+F28</f>
        <v>13462.399000000001</v>
      </c>
      <c r="G24" s="87">
        <f>G25+G26+G27+G28</f>
        <v>17058.100000000002</v>
      </c>
      <c r="H24" s="87">
        <f>H25+H26+H27+H28</f>
        <v>17058.100000000002</v>
      </c>
      <c r="I24" s="87">
        <f>I25+I26+I27+I28</f>
        <v>17058.100000000002</v>
      </c>
      <c r="J24" s="87">
        <f>J25+J26+J27+J28</f>
        <v>0</v>
      </c>
      <c r="K24" s="87">
        <f t="shared" ref="K24" si="3">K25+K26+K27+K28</f>
        <v>0</v>
      </c>
      <c r="L24" s="35"/>
    </row>
    <row r="25" spans="1:16" ht="33.75" customHeight="1" x14ac:dyDescent="0.25">
      <c r="A25" s="97"/>
      <c r="B25" s="205"/>
      <c r="C25" s="205"/>
      <c r="D25" s="101"/>
      <c r="E25" s="22" t="s">
        <v>7</v>
      </c>
      <c r="F25" s="15">
        <f>F10+F18+F21</f>
        <v>5886.8630000000003</v>
      </c>
      <c r="G25" s="15">
        <f>G10+G18+G21</f>
        <v>5981.1480000000001</v>
      </c>
      <c r="H25" s="15">
        <f t="shared" ref="H25:K25" si="4">H10+H18+H21</f>
        <v>5981.1480000000001</v>
      </c>
      <c r="I25" s="15">
        <f t="shared" si="4"/>
        <v>5981.1480000000001</v>
      </c>
      <c r="J25" s="15">
        <f t="shared" si="4"/>
        <v>0</v>
      </c>
      <c r="K25" s="15">
        <f t="shared" si="4"/>
        <v>0</v>
      </c>
    </row>
    <row r="26" spans="1:16" ht="31.5" customHeight="1" x14ac:dyDescent="0.25">
      <c r="A26" s="97"/>
      <c r="B26" s="205"/>
      <c r="C26" s="205"/>
      <c r="D26" s="101"/>
      <c r="E26" s="23" t="s">
        <v>2</v>
      </c>
      <c r="F26" s="15">
        <f t="shared" ref="F26:K26" si="5">F11+F14+F19+F22+F7</f>
        <v>425.85699999999997</v>
      </c>
      <c r="G26" s="15">
        <f t="shared" si="5"/>
        <v>2972.9110000000001</v>
      </c>
      <c r="H26" s="15">
        <f t="shared" si="5"/>
        <v>2972.9110000000001</v>
      </c>
      <c r="I26" s="15">
        <f t="shared" si="5"/>
        <v>2972.9110000000001</v>
      </c>
      <c r="J26" s="15">
        <f t="shared" si="5"/>
        <v>0</v>
      </c>
      <c r="K26" s="15">
        <f t="shared" si="5"/>
        <v>0</v>
      </c>
    </row>
    <row r="27" spans="1:16" ht="36" customHeight="1" x14ac:dyDescent="0.25">
      <c r="A27" s="97"/>
      <c r="B27" s="205"/>
      <c r="C27" s="205"/>
      <c r="D27" s="101"/>
      <c r="E27" s="23" t="s">
        <v>8</v>
      </c>
      <c r="F27" s="15">
        <f t="shared" ref="F27:K27" si="6">F13+F9</f>
        <v>0</v>
      </c>
      <c r="G27" s="15">
        <f t="shared" si="6"/>
        <v>305</v>
      </c>
      <c r="H27" s="15">
        <f t="shared" si="6"/>
        <v>305</v>
      </c>
      <c r="I27" s="15">
        <f t="shared" si="6"/>
        <v>305</v>
      </c>
      <c r="J27" s="15">
        <f t="shared" si="6"/>
        <v>0</v>
      </c>
      <c r="K27" s="15">
        <f t="shared" si="6"/>
        <v>0</v>
      </c>
    </row>
    <row r="28" spans="1:16" ht="44.25" customHeight="1" x14ac:dyDescent="0.25">
      <c r="A28" s="98"/>
      <c r="B28" s="206"/>
      <c r="C28" s="206"/>
      <c r="D28" s="102"/>
      <c r="E28" s="24" t="s">
        <v>6</v>
      </c>
      <c r="F28" s="16">
        <f>F8+F12+F15+F16+F17+F20+F23</f>
        <v>7149.6790000000001</v>
      </c>
      <c r="G28" s="16">
        <f>G8+G12+G15+G16+G17+G20+G23</f>
        <v>7799.0410000000002</v>
      </c>
      <c r="H28" s="16">
        <f t="shared" ref="H28:K28" si="7">H8+H12+H15+H16+H17+H20+H23</f>
        <v>7799.0410000000002</v>
      </c>
      <c r="I28" s="16">
        <f t="shared" si="7"/>
        <v>7799.0410000000002</v>
      </c>
      <c r="J28" s="16">
        <f t="shared" si="7"/>
        <v>0</v>
      </c>
      <c r="K28" s="16">
        <f t="shared" si="7"/>
        <v>0</v>
      </c>
    </row>
    <row r="29" spans="1:16" ht="36" customHeight="1" x14ac:dyDescent="0.25">
      <c r="A29" s="176">
        <v>2</v>
      </c>
      <c r="B29" s="209" t="s">
        <v>57</v>
      </c>
      <c r="C29" s="211" t="s">
        <v>76</v>
      </c>
      <c r="D29" s="118" t="s">
        <v>88</v>
      </c>
      <c r="E29" s="21" t="s">
        <v>7</v>
      </c>
      <c r="F29" s="34"/>
      <c r="G29" s="34">
        <v>949.053</v>
      </c>
      <c r="H29" s="34">
        <v>949.053</v>
      </c>
      <c r="I29" s="34">
        <v>949.053</v>
      </c>
      <c r="J29" s="2">
        <f t="shared" ref="J29:J30" si="8">SUM(G29-H29)</f>
        <v>0</v>
      </c>
      <c r="K29" s="2">
        <f t="shared" ref="K29:K31" si="9">SUM(H29-I29)</f>
        <v>0</v>
      </c>
    </row>
    <row r="30" spans="1:16" ht="33.75" customHeight="1" x14ac:dyDescent="0.25">
      <c r="A30" s="176"/>
      <c r="B30" s="209"/>
      <c r="C30" s="211"/>
      <c r="D30" s="213"/>
      <c r="E30" s="20" t="s">
        <v>2</v>
      </c>
      <c r="F30" s="2"/>
      <c r="G30" s="2">
        <v>19.367999999999999</v>
      </c>
      <c r="H30" s="2">
        <v>19.367999999999999</v>
      </c>
      <c r="I30" s="2">
        <v>19.367999999999999</v>
      </c>
      <c r="J30" s="2">
        <f t="shared" si="8"/>
        <v>0</v>
      </c>
      <c r="K30" s="2">
        <f t="shared" si="9"/>
        <v>0</v>
      </c>
      <c r="L30" s="17"/>
      <c r="M30" s="17"/>
    </row>
    <row r="31" spans="1:16" ht="48" customHeight="1" x14ac:dyDescent="0.25">
      <c r="A31" s="176"/>
      <c r="B31" s="209"/>
      <c r="C31" s="211"/>
      <c r="D31" s="213"/>
      <c r="E31" s="20" t="s">
        <v>6</v>
      </c>
      <c r="F31" s="2"/>
      <c r="G31" s="2">
        <v>69.173000000000002</v>
      </c>
      <c r="H31" s="2">
        <v>69.173000000000002</v>
      </c>
      <c r="I31" s="2">
        <v>69.173000000000002</v>
      </c>
      <c r="J31" s="2">
        <f t="shared" ref="J31" si="10">SUM(G31-H31)</f>
        <v>0</v>
      </c>
      <c r="K31" s="2">
        <f t="shared" si="9"/>
        <v>0</v>
      </c>
      <c r="L31" s="217"/>
      <c r="M31" s="217"/>
      <c r="N31" s="217"/>
    </row>
    <row r="32" spans="1:16" ht="31.5" customHeight="1" x14ac:dyDescent="0.25">
      <c r="A32" s="176"/>
      <c r="B32" s="209"/>
      <c r="C32" s="211"/>
      <c r="D32" s="119"/>
      <c r="E32" s="20" t="s">
        <v>8</v>
      </c>
      <c r="F32" s="2"/>
      <c r="G32" s="2"/>
      <c r="H32" s="2"/>
      <c r="I32" s="2"/>
      <c r="J32" s="2"/>
      <c r="K32" s="2"/>
      <c r="L32" s="17"/>
      <c r="M32" s="17"/>
    </row>
    <row r="33" spans="1:16" ht="31.5" customHeight="1" x14ac:dyDescent="0.25">
      <c r="A33" s="176"/>
      <c r="B33" s="209"/>
      <c r="C33" s="211"/>
      <c r="D33" s="118" t="s">
        <v>35</v>
      </c>
      <c r="E33" s="20" t="s">
        <v>2</v>
      </c>
      <c r="F33" s="2">
        <v>128.5</v>
      </c>
      <c r="G33" s="2">
        <v>128.5</v>
      </c>
      <c r="H33" s="2">
        <v>128.5</v>
      </c>
      <c r="I33" s="2">
        <v>128.5</v>
      </c>
      <c r="J33" s="2">
        <f>SUM(G33-H33)</f>
        <v>0</v>
      </c>
      <c r="K33" s="2">
        <f t="shared" ref="K33:K38" si="11">SUM(H33-I33)</f>
        <v>0</v>
      </c>
      <c r="L33" s="17"/>
      <c r="M33" s="17"/>
    </row>
    <row r="34" spans="1:16" ht="46.5" customHeight="1" x14ac:dyDescent="0.25">
      <c r="A34" s="176"/>
      <c r="B34" s="209"/>
      <c r="C34" s="211"/>
      <c r="D34" s="152"/>
      <c r="E34" s="20" t="s">
        <v>6</v>
      </c>
      <c r="F34" s="2">
        <v>0</v>
      </c>
      <c r="G34" s="2">
        <v>0</v>
      </c>
      <c r="H34" s="2">
        <v>0</v>
      </c>
      <c r="I34" s="2">
        <v>0</v>
      </c>
      <c r="J34" s="2">
        <f>SUM(G34-H34)</f>
        <v>0</v>
      </c>
      <c r="K34" s="2">
        <f t="shared" si="11"/>
        <v>0</v>
      </c>
      <c r="L34" s="9"/>
      <c r="M34" s="9"/>
    </row>
    <row r="35" spans="1:16" ht="45" customHeight="1" x14ac:dyDescent="0.25">
      <c r="A35" s="176"/>
      <c r="B35" s="209"/>
      <c r="C35" s="211"/>
      <c r="D35" s="41" t="s">
        <v>42</v>
      </c>
      <c r="E35" s="20" t="s">
        <v>6</v>
      </c>
      <c r="F35" s="2"/>
      <c r="G35" s="2"/>
      <c r="H35" s="2"/>
      <c r="I35" s="2"/>
      <c r="J35" s="2"/>
      <c r="K35" s="2"/>
      <c r="L35" s="9"/>
      <c r="M35" s="9"/>
    </row>
    <row r="36" spans="1:16" ht="36" customHeight="1" x14ac:dyDescent="0.25">
      <c r="A36" s="176"/>
      <c r="B36" s="209"/>
      <c r="C36" s="211"/>
      <c r="D36" s="118" t="s">
        <v>89</v>
      </c>
      <c r="E36" s="20" t="s">
        <v>2</v>
      </c>
      <c r="F36" s="2">
        <v>303.39999999999998</v>
      </c>
      <c r="G36" s="2">
        <v>186.952</v>
      </c>
      <c r="H36" s="2">
        <v>186.952</v>
      </c>
      <c r="I36" s="2">
        <v>83.275999999999996</v>
      </c>
      <c r="J36" s="2">
        <f t="shared" ref="J36:J38" si="12">SUM(G36-H36)</f>
        <v>0</v>
      </c>
      <c r="K36" s="2">
        <f t="shared" si="11"/>
        <v>103.676</v>
      </c>
      <c r="L36" s="9"/>
      <c r="M36" s="9"/>
    </row>
    <row r="37" spans="1:16" ht="45" customHeight="1" x14ac:dyDescent="0.25">
      <c r="A37" s="176"/>
      <c r="B37" s="209"/>
      <c r="C37" s="211"/>
      <c r="D37" s="152"/>
      <c r="E37" s="20" t="s">
        <v>6</v>
      </c>
      <c r="F37" s="2">
        <v>0</v>
      </c>
      <c r="G37" s="2">
        <v>0</v>
      </c>
      <c r="H37" s="2">
        <v>0</v>
      </c>
      <c r="I37" s="2">
        <v>0</v>
      </c>
      <c r="J37" s="2">
        <f t="shared" si="12"/>
        <v>0</v>
      </c>
      <c r="K37" s="2">
        <f t="shared" si="11"/>
        <v>0</v>
      </c>
      <c r="L37" s="9"/>
      <c r="M37" s="9"/>
    </row>
    <row r="38" spans="1:16" ht="43.5" customHeight="1" x14ac:dyDescent="0.25">
      <c r="A38" s="208"/>
      <c r="B38" s="210"/>
      <c r="C38" s="212"/>
      <c r="D38" s="51" t="s">
        <v>43</v>
      </c>
      <c r="E38" s="20" t="s">
        <v>6</v>
      </c>
      <c r="F38" s="2">
        <v>0</v>
      </c>
      <c r="G38" s="2">
        <v>0</v>
      </c>
      <c r="H38" s="2">
        <v>0</v>
      </c>
      <c r="I38" s="2">
        <v>0</v>
      </c>
      <c r="J38" s="2">
        <f t="shared" si="12"/>
        <v>0</v>
      </c>
      <c r="K38" s="2">
        <f t="shared" si="11"/>
        <v>0</v>
      </c>
      <c r="L38" s="218"/>
      <c r="M38" s="109"/>
      <c r="N38" s="57"/>
    </row>
    <row r="39" spans="1:16" ht="33" customHeight="1" x14ac:dyDescent="0.25">
      <c r="A39" s="200"/>
      <c r="B39" s="99"/>
      <c r="C39" s="201"/>
      <c r="D39" s="202"/>
      <c r="E39" s="23" t="s">
        <v>39</v>
      </c>
      <c r="F39" s="15">
        <f>F40+F41+F42+F43</f>
        <v>431.9</v>
      </c>
      <c r="G39" s="15">
        <f t="shared" ref="G39:K39" si="13">G40+G41+G42+G43</f>
        <v>1353.046</v>
      </c>
      <c r="H39" s="15">
        <f t="shared" si="13"/>
        <v>1353.046</v>
      </c>
      <c r="I39" s="15">
        <f t="shared" si="13"/>
        <v>1249.3700000000001</v>
      </c>
      <c r="J39" s="15">
        <f t="shared" si="13"/>
        <v>0</v>
      </c>
      <c r="K39" s="15">
        <f t="shared" si="13"/>
        <v>103.676</v>
      </c>
      <c r="L39" s="203"/>
      <c r="M39" s="131"/>
      <c r="N39" s="131"/>
      <c r="O39" s="109"/>
    </row>
    <row r="40" spans="1:16" ht="36" customHeight="1" x14ac:dyDescent="0.25">
      <c r="A40" s="97"/>
      <c r="B40" s="104"/>
      <c r="C40" s="104"/>
      <c r="D40" s="101"/>
      <c r="E40" s="22" t="s">
        <v>7</v>
      </c>
      <c r="F40" s="15">
        <f t="shared" ref="F40:K40" si="14">F29</f>
        <v>0</v>
      </c>
      <c r="G40" s="15">
        <f t="shared" si="14"/>
        <v>949.053</v>
      </c>
      <c r="H40" s="15">
        <f t="shared" si="14"/>
        <v>949.053</v>
      </c>
      <c r="I40" s="15">
        <f t="shared" si="14"/>
        <v>949.053</v>
      </c>
      <c r="J40" s="15">
        <f t="shared" si="14"/>
        <v>0</v>
      </c>
      <c r="K40" s="15">
        <f t="shared" si="14"/>
        <v>0</v>
      </c>
      <c r="L40" s="14"/>
      <c r="M40" s="44"/>
      <c r="N40" s="43"/>
    </row>
    <row r="41" spans="1:16" ht="36.75" customHeight="1" x14ac:dyDescent="0.25">
      <c r="A41" s="97"/>
      <c r="B41" s="104"/>
      <c r="C41" s="104"/>
      <c r="D41" s="101"/>
      <c r="E41" s="23" t="s">
        <v>2</v>
      </c>
      <c r="F41" s="15">
        <f>F30+F36+F33</f>
        <v>431.9</v>
      </c>
      <c r="G41" s="15">
        <f t="shared" ref="G41:K41" si="15">G30+G36+G33</f>
        <v>334.82</v>
      </c>
      <c r="H41" s="15">
        <f t="shared" si="15"/>
        <v>334.82</v>
      </c>
      <c r="I41" s="15">
        <f t="shared" si="15"/>
        <v>231.14400000000001</v>
      </c>
      <c r="J41" s="15">
        <f t="shared" si="15"/>
        <v>0</v>
      </c>
      <c r="K41" s="15">
        <f t="shared" si="15"/>
        <v>103.676</v>
      </c>
      <c r="L41" s="14"/>
      <c r="M41" s="44"/>
      <c r="N41" s="43"/>
    </row>
    <row r="42" spans="1:16" ht="36" customHeight="1" x14ac:dyDescent="0.25">
      <c r="A42" s="97"/>
      <c r="B42" s="104"/>
      <c r="C42" s="104"/>
      <c r="D42" s="101"/>
      <c r="E42" s="23" t="s">
        <v>8</v>
      </c>
      <c r="F42" s="15">
        <f t="shared" ref="F42:K42" si="16">F32</f>
        <v>0</v>
      </c>
      <c r="G42" s="15">
        <f t="shared" si="16"/>
        <v>0</v>
      </c>
      <c r="H42" s="15">
        <f t="shared" si="16"/>
        <v>0</v>
      </c>
      <c r="I42" s="15">
        <f t="shared" si="16"/>
        <v>0</v>
      </c>
      <c r="J42" s="15">
        <f t="shared" si="16"/>
        <v>0</v>
      </c>
      <c r="K42" s="15">
        <f t="shared" si="16"/>
        <v>0</v>
      </c>
      <c r="L42" s="14"/>
      <c r="M42" s="44"/>
      <c r="N42" s="43"/>
    </row>
    <row r="43" spans="1:16" ht="43.5" customHeight="1" x14ac:dyDescent="0.25">
      <c r="A43" s="98"/>
      <c r="B43" s="105"/>
      <c r="C43" s="105"/>
      <c r="D43" s="102"/>
      <c r="E43" s="24" t="s">
        <v>6</v>
      </c>
      <c r="F43" s="16">
        <f t="shared" ref="F43:K43" si="17">F31+F34+F35+F37+F38</f>
        <v>0</v>
      </c>
      <c r="G43" s="16">
        <f t="shared" si="17"/>
        <v>69.173000000000002</v>
      </c>
      <c r="H43" s="16">
        <f t="shared" si="17"/>
        <v>69.173000000000002</v>
      </c>
      <c r="I43" s="16">
        <f t="shared" si="17"/>
        <v>69.173000000000002</v>
      </c>
      <c r="J43" s="16">
        <f t="shared" si="17"/>
        <v>0</v>
      </c>
      <c r="K43" s="16">
        <f t="shared" si="17"/>
        <v>0</v>
      </c>
      <c r="L43" s="9"/>
      <c r="M43" s="17"/>
    </row>
    <row r="44" spans="1:16" ht="33" customHeight="1" x14ac:dyDescent="0.25">
      <c r="A44" s="175">
        <v>3</v>
      </c>
      <c r="B44" s="178" t="s">
        <v>58</v>
      </c>
      <c r="C44" s="124" t="s">
        <v>82</v>
      </c>
      <c r="D44" s="183" t="s">
        <v>37</v>
      </c>
      <c r="E44" s="21" t="s">
        <v>7</v>
      </c>
      <c r="F44" s="32"/>
      <c r="G44" s="32"/>
      <c r="H44" s="32"/>
      <c r="I44" s="32"/>
      <c r="J44" s="2"/>
      <c r="K44" s="2"/>
      <c r="L44" s="9"/>
      <c r="M44" s="17"/>
    </row>
    <row r="45" spans="1:16" ht="31.5" customHeight="1" x14ac:dyDescent="0.25">
      <c r="A45" s="160"/>
      <c r="B45" s="180"/>
      <c r="C45" s="125"/>
      <c r="D45" s="184"/>
      <c r="E45" s="20" t="s">
        <v>2</v>
      </c>
      <c r="F45" s="32"/>
      <c r="G45" s="32"/>
      <c r="H45" s="32"/>
      <c r="I45" s="32"/>
      <c r="J45" s="2"/>
      <c r="K45" s="2"/>
      <c r="L45" s="9"/>
      <c r="M45" s="17"/>
    </row>
    <row r="46" spans="1:16" ht="46.5" customHeight="1" x14ac:dyDescent="0.25">
      <c r="A46" s="160"/>
      <c r="B46" s="180"/>
      <c r="C46" s="125"/>
      <c r="D46" s="185"/>
      <c r="E46" s="20" t="s">
        <v>6</v>
      </c>
      <c r="F46" s="2">
        <v>75</v>
      </c>
      <c r="G46" s="2">
        <v>283.97500000000002</v>
      </c>
      <c r="H46" s="2">
        <v>283.97500000000002</v>
      </c>
      <c r="I46" s="2">
        <v>283.97500000000002</v>
      </c>
      <c r="J46" s="2">
        <f>SUM(G46-H46)</f>
        <v>0</v>
      </c>
      <c r="K46" s="2">
        <f t="shared" ref="K46:K57" si="18">SUM(H46-I46)</f>
        <v>0</v>
      </c>
      <c r="L46" s="130"/>
      <c r="M46" s="158"/>
      <c r="N46" s="158"/>
    </row>
    <row r="47" spans="1:16" ht="44.25" customHeight="1" x14ac:dyDescent="0.25">
      <c r="A47" s="160"/>
      <c r="B47" s="180"/>
      <c r="C47" s="125"/>
      <c r="D47" s="12" t="s">
        <v>20</v>
      </c>
      <c r="E47" s="20" t="s">
        <v>6</v>
      </c>
      <c r="F47" s="2">
        <v>31.5</v>
      </c>
      <c r="G47" s="2">
        <v>35.200000000000003</v>
      </c>
      <c r="H47" s="2">
        <v>35.200000000000003</v>
      </c>
      <c r="I47" s="32">
        <v>35.200000000000003</v>
      </c>
      <c r="J47" s="2">
        <f t="shared" ref="J47:J57" si="19">SUM(G47-H47)</f>
        <v>0</v>
      </c>
      <c r="K47" s="2">
        <f t="shared" si="18"/>
        <v>0</v>
      </c>
      <c r="L47" s="130"/>
      <c r="M47" s="197"/>
      <c r="N47" s="197"/>
      <c r="O47" s="116"/>
      <c r="P47" s="117"/>
    </row>
    <row r="48" spans="1:16" ht="45" customHeight="1" x14ac:dyDescent="0.25">
      <c r="A48" s="160"/>
      <c r="B48" s="180"/>
      <c r="C48" s="125"/>
      <c r="D48" s="60" t="s">
        <v>21</v>
      </c>
      <c r="E48" s="20" t="s">
        <v>6</v>
      </c>
      <c r="F48" s="2">
        <v>753</v>
      </c>
      <c r="G48" s="2">
        <v>2575.4650000000001</v>
      </c>
      <c r="H48" s="2">
        <v>2575.4650000000001</v>
      </c>
      <c r="I48" s="2">
        <v>2575.4650000000001</v>
      </c>
      <c r="J48" s="2">
        <f t="shared" si="19"/>
        <v>0</v>
      </c>
      <c r="K48" s="2">
        <f t="shared" si="18"/>
        <v>0</v>
      </c>
      <c r="L48" s="130"/>
      <c r="M48" s="128"/>
      <c r="O48" s="116"/>
      <c r="P48" s="117"/>
    </row>
    <row r="49" spans="1:17" ht="31.5" customHeight="1" x14ac:dyDescent="0.25">
      <c r="A49" s="160"/>
      <c r="B49" s="180"/>
      <c r="C49" s="125"/>
      <c r="D49" s="183" t="s">
        <v>40</v>
      </c>
      <c r="E49" s="21" t="s">
        <v>7</v>
      </c>
      <c r="F49" s="2">
        <v>2287.692</v>
      </c>
      <c r="G49" s="2">
        <v>2349.895</v>
      </c>
      <c r="H49" s="2">
        <v>2349.895</v>
      </c>
      <c r="I49" s="2">
        <v>2349.895</v>
      </c>
      <c r="J49" s="2">
        <f t="shared" si="19"/>
        <v>0</v>
      </c>
      <c r="K49" s="2">
        <f t="shared" si="18"/>
        <v>0</v>
      </c>
      <c r="L49" s="8"/>
    </row>
    <row r="50" spans="1:17" ht="32.25" customHeight="1" x14ac:dyDescent="0.25">
      <c r="A50" s="160"/>
      <c r="B50" s="180"/>
      <c r="C50" s="125"/>
      <c r="D50" s="184"/>
      <c r="E50" s="20" t="s">
        <v>2</v>
      </c>
      <c r="F50" s="2">
        <v>1041.5</v>
      </c>
      <c r="G50" s="2">
        <v>1067.0530000000001</v>
      </c>
      <c r="H50" s="2">
        <v>1067.0530000000001</v>
      </c>
      <c r="I50" s="2">
        <v>1067.0530000000001</v>
      </c>
      <c r="J50" s="2">
        <f t="shared" si="19"/>
        <v>0</v>
      </c>
      <c r="K50" s="2">
        <f t="shared" si="18"/>
        <v>0</v>
      </c>
    </row>
    <row r="51" spans="1:17" ht="45" customHeight="1" x14ac:dyDescent="0.25">
      <c r="A51" s="160"/>
      <c r="B51" s="180"/>
      <c r="C51" s="125"/>
      <c r="D51" s="189"/>
      <c r="E51" s="20" t="s">
        <v>6</v>
      </c>
      <c r="F51" s="2">
        <v>943.495</v>
      </c>
      <c r="G51" s="2">
        <v>1103.133</v>
      </c>
      <c r="H51" s="2">
        <v>1103.133</v>
      </c>
      <c r="I51" s="2">
        <v>1103.133</v>
      </c>
      <c r="J51" s="2">
        <f t="shared" si="19"/>
        <v>0</v>
      </c>
      <c r="K51" s="2">
        <f t="shared" si="18"/>
        <v>0</v>
      </c>
      <c r="L51" s="194"/>
      <c r="M51" s="109"/>
      <c r="N51" s="109"/>
      <c r="O51" s="116"/>
      <c r="P51" s="117"/>
    </row>
    <row r="52" spans="1:17" ht="45" customHeight="1" x14ac:dyDescent="0.25">
      <c r="A52" s="160"/>
      <c r="B52" s="180"/>
      <c r="C52" s="125"/>
      <c r="D52" s="183" t="s">
        <v>38</v>
      </c>
      <c r="E52" s="20" t="s">
        <v>6</v>
      </c>
      <c r="F52" s="2">
        <v>5</v>
      </c>
      <c r="G52" s="32">
        <v>466</v>
      </c>
      <c r="H52" s="32">
        <v>466</v>
      </c>
      <c r="I52" s="32">
        <v>466</v>
      </c>
      <c r="J52" s="2">
        <f t="shared" si="19"/>
        <v>0</v>
      </c>
      <c r="K52" s="2">
        <f t="shared" si="18"/>
        <v>0</v>
      </c>
      <c r="L52" s="194"/>
      <c r="M52" s="109"/>
      <c r="N52" s="43"/>
    </row>
    <row r="53" spans="1:17" ht="45" customHeight="1" x14ac:dyDescent="0.25">
      <c r="A53" s="160"/>
      <c r="B53" s="180"/>
      <c r="C53" s="125"/>
      <c r="D53" s="189"/>
      <c r="E53" s="20" t="s">
        <v>8</v>
      </c>
      <c r="F53" s="2"/>
      <c r="G53" s="32">
        <v>1265</v>
      </c>
      <c r="H53" s="32">
        <v>1265</v>
      </c>
      <c r="I53" s="32">
        <v>1265</v>
      </c>
      <c r="J53" s="2">
        <f t="shared" si="19"/>
        <v>0</v>
      </c>
      <c r="K53" s="2">
        <f t="shared" si="18"/>
        <v>0</v>
      </c>
      <c r="L53" s="49"/>
      <c r="M53" s="43"/>
      <c r="N53" s="43"/>
    </row>
    <row r="54" spans="1:17" ht="45" customHeight="1" x14ac:dyDescent="0.25">
      <c r="A54" s="160"/>
      <c r="B54" s="180"/>
      <c r="C54" s="125"/>
      <c r="D54" s="12" t="s">
        <v>44</v>
      </c>
      <c r="E54" s="20" t="s">
        <v>6</v>
      </c>
      <c r="F54" s="2">
        <v>110</v>
      </c>
      <c r="G54" s="2">
        <v>108.76</v>
      </c>
      <c r="H54" s="2">
        <v>108.76</v>
      </c>
      <c r="I54" s="2">
        <v>108.76</v>
      </c>
      <c r="J54" s="2">
        <f t="shared" si="19"/>
        <v>0</v>
      </c>
      <c r="K54" s="2">
        <f t="shared" si="18"/>
        <v>0</v>
      </c>
      <c r="L54" s="198"/>
      <c r="M54" s="199"/>
      <c r="N54" s="43"/>
      <c r="O54" s="116"/>
      <c r="P54" s="117"/>
    </row>
    <row r="55" spans="1:17" ht="45" customHeight="1" x14ac:dyDescent="0.25">
      <c r="A55" s="160"/>
      <c r="B55" s="180"/>
      <c r="C55" s="125"/>
      <c r="D55" s="183" t="s">
        <v>45</v>
      </c>
      <c r="E55" s="20" t="s">
        <v>7</v>
      </c>
      <c r="F55" s="2"/>
      <c r="G55" s="2">
        <v>44.701000000000001</v>
      </c>
      <c r="H55" s="2">
        <v>44.701000000000001</v>
      </c>
      <c r="I55" s="2">
        <v>44.701000000000001</v>
      </c>
      <c r="J55" s="2">
        <f t="shared" si="19"/>
        <v>0</v>
      </c>
      <c r="K55" s="2">
        <f t="shared" si="18"/>
        <v>0</v>
      </c>
      <c r="L55" s="49"/>
      <c r="M55" s="43"/>
      <c r="N55" s="43"/>
      <c r="O55" s="83"/>
      <c r="P55" s="82"/>
    </row>
    <row r="56" spans="1:17" ht="35.25" customHeight="1" x14ac:dyDescent="0.25">
      <c r="A56" s="160"/>
      <c r="B56" s="180"/>
      <c r="C56" s="125"/>
      <c r="D56" s="188"/>
      <c r="E56" s="20" t="s">
        <v>2</v>
      </c>
      <c r="F56" s="2">
        <v>2680</v>
      </c>
      <c r="G56" s="2">
        <v>3833.4349999999999</v>
      </c>
      <c r="H56" s="2">
        <v>3739.8310000000001</v>
      </c>
      <c r="I56" s="2">
        <v>3739.8310000000001</v>
      </c>
      <c r="J56" s="2">
        <f t="shared" si="19"/>
        <v>93.603999999999814</v>
      </c>
      <c r="K56" s="2">
        <f t="shared" si="18"/>
        <v>0</v>
      </c>
      <c r="L56" s="49"/>
      <c r="M56" s="43"/>
      <c r="N56" s="43"/>
      <c r="O56" s="83"/>
      <c r="P56" s="82"/>
    </row>
    <row r="57" spans="1:17" ht="45" customHeight="1" x14ac:dyDescent="0.25">
      <c r="A57" s="177"/>
      <c r="B57" s="181"/>
      <c r="C57" s="153"/>
      <c r="D57" s="189"/>
      <c r="E57" s="20" t="s">
        <v>6</v>
      </c>
      <c r="F57" s="2">
        <v>4884.4030000000002</v>
      </c>
      <c r="G57" s="2">
        <v>5706.4939999999997</v>
      </c>
      <c r="H57" s="2">
        <v>5488.6610000000001</v>
      </c>
      <c r="I57" s="2">
        <v>5488.6610000000001</v>
      </c>
      <c r="J57" s="2">
        <f t="shared" si="19"/>
        <v>217.83299999999963</v>
      </c>
      <c r="K57" s="2">
        <f t="shared" si="18"/>
        <v>0</v>
      </c>
      <c r="L57" s="204"/>
      <c r="M57" s="195"/>
      <c r="N57" s="109"/>
      <c r="O57" s="109"/>
      <c r="P57" s="116"/>
      <c r="Q57" s="117"/>
    </row>
    <row r="58" spans="1:17" ht="35.25" customHeight="1" x14ac:dyDescent="0.25">
      <c r="A58" s="95"/>
      <c r="B58" s="25"/>
      <c r="C58" s="42"/>
      <c r="D58" s="171"/>
      <c r="E58" s="23" t="s">
        <v>39</v>
      </c>
      <c r="F58" s="15">
        <f>F59+F60+F61+F62</f>
        <v>12811.59</v>
      </c>
      <c r="G58" s="15">
        <f t="shared" ref="G58:K58" si="20">G59+G60+G61+G62</f>
        <v>18839.111000000001</v>
      </c>
      <c r="H58" s="15">
        <f t="shared" si="20"/>
        <v>18527.673999999999</v>
      </c>
      <c r="I58" s="15">
        <f t="shared" si="20"/>
        <v>18527.673999999999</v>
      </c>
      <c r="J58" s="15">
        <f t="shared" si="20"/>
        <v>311.43699999999944</v>
      </c>
      <c r="K58" s="15">
        <f t="shared" si="20"/>
        <v>0</v>
      </c>
      <c r="L58" s="196"/>
      <c r="M58" s="109"/>
      <c r="N58" s="109"/>
      <c r="O58" s="109"/>
    </row>
    <row r="59" spans="1:17" ht="36.75" customHeight="1" x14ac:dyDescent="0.25">
      <c r="A59" s="133"/>
      <c r="B59" s="25"/>
      <c r="C59" s="42"/>
      <c r="D59" s="104"/>
      <c r="E59" s="22" t="s">
        <v>7</v>
      </c>
      <c r="F59" s="15">
        <f>F44+F49</f>
        <v>2287.692</v>
      </c>
      <c r="G59" s="15">
        <f t="shared" ref="G59:K60" si="21">G44+G49+G55</f>
        <v>2394.596</v>
      </c>
      <c r="H59" s="15">
        <f t="shared" si="21"/>
        <v>2394.596</v>
      </c>
      <c r="I59" s="15">
        <f t="shared" si="21"/>
        <v>2394.596</v>
      </c>
      <c r="J59" s="15">
        <f t="shared" si="21"/>
        <v>0</v>
      </c>
      <c r="K59" s="15">
        <f t="shared" si="21"/>
        <v>0</v>
      </c>
      <c r="L59" s="49"/>
      <c r="M59" s="44"/>
      <c r="N59" s="43"/>
      <c r="O59" s="43"/>
    </row>
    <row r="60" spans="1:17" ht="31.5" customHeight="1" x14ac:dyDescent="0.25">
      <c r="A60" s="133"/>
      <c r="B60" s="42"/>
      <c r="C60" s="42"/>
      <c r="D60" s="104"/>
      <c r="E60" s="23" t="s">
        <v>2</v>
      </c>
      <c r="F60" s="15">
        <f>F45+F50+F56</f>
        <v>3721.5</v>
      </c>
      <c r="G60" s="15">
        <f t="shared" si="21"/>
        <v>4900.4880000000003</v>
      </c>
      <c r="H60" s="15">
        <f t="shared" si="21"/>
        <v>4806.884</v>
      </c>
      <c r="I60" s="15">
        <f t="shared" si="21"/>
        <v>4806.884</v>
      </c>
      <c r="J60" s="15">
        <f t="shared" si="21"/>
        <v>93.603999999999814</v>
      </c>
      <c r="K60" s="15">
        <f t="shared" si="21"/>
        <v>0</v>
      </c>
      <c r="L60" s="49"/>
      <c r="M60" s="44"/>
      <c r="N60" s="43"/>
      <c r="O60" s="43"/>
    </row>
    <row r="61" spans="1:17" ht="44.25" customHeight="1" x14ac:dyDescent="0.25">
      <c r="A61" s="133"/>
      <c r="B61" s="42"/>
      <c r="C61" s="42"/>
      <c r="D61" s="104"/>
      <c r="E61" s="24" t="s">
        <v>6</v>
      </c>
      <c r="F61" s="15">
        <f t="shared" ref="F61:K61" si="22">F46+F47+F48+F51+F57+F52+F54</f>
        <v>6802.3980000000001</v>
      </c>
      <c r="G61" s="15">
        <f t="shared" si="22"/>
        <v>10279.027</v>
      </c>
      <c r="H61" s="15">
        <f t="shared" si="22"/>
        <v>10061.194000000001</v>
      </c>
      <c r="I61" s="15">
        <f t="shared" si="22"/>
        <v>10061.194000000001</v>
      </c>
      <c r="J61" s="15">
        <f t="shared" si="22"/>
        <v>217.83299999999963</v>
      </c>
      <c r="K61" s="15">
        <f t="shared" si="22"/>
        <v>0</v>
      </c>
      <c r="L61" s="49"/>
      <c r="M61" s="44"/>
      <c r="N61" s="43"/>
      <c r="O61" s="43"/>
    </row>
    <row r="62" spans="1:17" ht="44.25" customHeight="1" x14ac:dyDescent="0.25">
      <c r="A62" s="89"/>
      <c r="B62" s="42"/>
      <c r="C62" s="42"/>
      <c r="D62" s="189"/>
      <c r="E62" s="24" t="s">
        <v>8</v>
      </c>
      <c r="F62" s="15">
        <f>F53</f>
        <v>0</v>
      </c>
      <c r="G62" s="15">
        <f t="shared" ref="G62:K62" si="23">G53</f>
        <v>1265</v>
      </c>
      <c r="H62" s="15">
        <f t="shared" si="23"/>
        <v>1265</v>
      </c>
      <c r="I62" s="15">
        <f t="shared" si="23"/>
        <v>1265</v>
      </c>
      <c r="J62" s="15">
        <f t="shared" si="23"/>
        <v>0</v>
      </c>
      <c r="K62" s="15">
        <f t="shared" si="23"/>
        <v>0</v>
      </c>
      <c r="L62" s="49"/>
      <c r="M62" s="44"/>
      <c r="N62" s="43"/>
      <c r="O62" s="43"/>
    </row>
    <row r="63" spans="1:17" ht="39.75" customHeight="1" x14ac:dyDescent="0.25">
      <c r="A63" s="175">
        <v>4</v>
      </c>
      <c r="B63" s="178" t="s">
        <v>59</v>
      </c>
      <c r="C63" s="124" t="s">
        <v>83</v>
      </c>
      <c r="D63" s="183" t="s">
        <v>22</v>
      </c>
      <c r="E63" s="20" t="s">
        <v>2</v>
      </c>
      <c r="F63" s="2"/>
      <c r="G63" s="2"/>
      <c r="H63" s="2"/>
      <c r="I63" s="2"/>
      <c r="J63" s="2"/>
      <c r="K63" s="2"/>
      <c r="L63" s="194"/>
      <c r="M63" s="195"/>
      <c r="N63" s="43"/>
      <c r="O63" s="43"/>
    </row>
    <row r="64" spans="1:17" ht="45" customHeight="1" x14ac:dyDescent="0.25">
      <c r="A64" s="176"/>
      <c r="B64" s="179"/>
      <c r="C64" s="125"/>
      <c r="D64" s="189"/>
      <c r="E64" s="20" t="s">
        <v>6</v>
      </c>
      <c r="F64" s="2">
        <v>152.23599999999999</v>
      </c>
      <c r="G64" s="2">
        <v>133.71</v>
      </c>
      <c r="H64" s="2">
        <v>133.71</v>
      </c>
      <c r="I64" s="2">
        <v>133.71</v>
      </c>
      <c r="J64" s="2">
        <f t="shared" ref="J64:J67" si="24">SUM(G64-H64)</f>
        <v>0</v>
      </c>
      <c r="K64" s="2">
        <f>SUM(H64-I64)</f>
        <v>0</v>
      </c>
      <c r="L64" s="194"/>
      <c r="M64" s="195"/>
      <c r="N64" s="43"/>
      <c r="O64" s="43"/>
    </row>
    <row r="65" spans="1:15" ht="45" customHeight="1" x14ac:dyDescent="0.25">
      <c r="A65" s="176"/>
      <c r="B65" s="179"/>
      <c r="C65" s="125"/>
      <c r="D65" s="183" t="s">
        <v>23</v>
      </c>
      <c r="E65" s="20" t="s">
        <v>2</v>
      </c>
      <c r="F65" s="2"/>
      <c r="G65" s="2"/>
      <c r="H65" s="2"/>
      <c r="I65" s="2"/>
      <c r="J65" s="2"/>
      <c r="K65" s="2"/>
      <c r="L65" s="174"/>
      <c r="M65" s="195"/>
      <c r="N65" s="43"/>
      <c r="O65" s="43"/>
    </row>
    <row r="66" spans="1:15" ht="45.75" customHeight="1" x14ac:dyDescent="0.25">
      <c r="A66" s="160"/>
      <c r="B66" s="180"/>
      <c r="C66" s="125"/>
      <c r="D66" s="189"/>
      <c r="E66" s="20" t="s">
        <v>6</v>
      </c>
      <c r="F66" s="2">
        <v>15</v>
      </c>
      <c r="G66" s="2">
        <v>23.1</v>
      </c>
      <c r="H66" s="2">
        <v>23.1</v>
      </c>
      <c r="I66" s="2">
        <v>23.1</v>
      </c>
      <c r="J66" s="2">
        <f t="shared" si="24"/>
        <v>0</v>
      </c>
      <c r="K66" s="2">
        <f>SUM(H66-I66)</f>
        <v>0</v>
      </c>
      <c r="L66" s="174"/>
      <c r="M66" s="195"/>
      <c r="N66" s="43"/>
      <c r="O66" s="43"/>
    </row>
    <row r="67" spans="1:15" ht="60" customHeight="1" x14ac:dyDescent="0.25">
      <c r="A67" s="177"/>
      <c r="B67" s="181"/>
      <c r="C67" s="153"/>
      <c r="D67" s="12" t="s">
        <v>24</v>
      </c>
      <c r="E67" s="20" t="s">
        <v>6</v>
      </c>
      <c r="F67" s="2">
        <v>5</v>
      </c>
      <c r="G67" s="2">
        <v>4.95</v>
      </c>
      <c r="H67" s="2">
        <v>4.95</v>
      </c>
      <c r="I67" s="2">
        <v>4.95</v>
      </c>
      <c r="J67" s="2">
        <f t="shared" si="24"/>
        <v>0</v>
      </c>
      <c r="K67" s="2">
        <f>SUM(H67-I67)</f>
        <v>0</v>
      </c>
      <c r="L67" s="194"/>
      <c r="M67" s="195"/>
    </row>
    <row r="68" spans="1:15" ht="41.25" customHeight="1" x14ac:dyDescent="0.25">
      <c r="A68" s="95"/>
      <c r="B68" s="99"/>
      <c r="C68" s="103"/>
      <c r="D68" s="171"/>
      <c r="E68" s="23" t="s">
        <v>39</v>
      </c>
      <c r="F68" s="15">
        <f t="shared" ref="F68:K68" si="25">F69+F70</f>
        <v>172.23599999999999</v>
      </c>
      <c r="G68" s="15">
        <f t="shared" si="25"/>
        <v>161.76</v>
      </c>
      <c r="H68" s="15">
        <f t="shared" si="25"/>
        <v>161.76</v>
      </c>
      <c r="I68" s="15">
        <f t="shared" si="25"/>
        <v>161.76</v>
      </c>
      <c r="J68" s="15">
        <f t="shared" si="25"/>
        <v>0</v>
      </c>
      <c r="K68" s="15">
        <f t="shared" si="25"/>
        <v>0</v>
      </c>
      <c r="L68" s="174"/>
      <c r="M68" s="193"/>
      <c r="N68" s="193"/>
      <c r="O68" s="193"/>
    </row>
    <row r="69" spans="1:15" ht="39.75" customHeight="1" x14ac:dyDescent="0.25">
      <c r="A69" s="97"/>
      <c r="B69" s="104"/>
      <c r="C69" s="104"/>
      <c r="D69" s="104"/>
      <c r="E69" s="23" t="s">
        <v>2</v>
      </c>
      <c r="F69" s="15">
        <f t="shared" ref="F69:K69" si="26">F63+F65</f>
        <v>0</v>
      </c>
      <c r="G69" s="15">
        <f t="shared" si="26"/>
        <v>0</v>
      </c>
      <c r="H69" s="15">
        <f t="shared" si="26"/>
        <v>0</v>
      </c>
      <c r="I69" s="15">
        <f t="shared" si="26"/>
        <v>0</v>
      </c>
      <c r="J69" s="15">
        <f t="shared" si="26"/>
        <v>0</v>
      </c>
      <c r="K69" s="15">
        <f t="shared" si="26"/>
        <v>0</v>
      </c>
      <c r="L69" s="49"/>
      <c r="M69" s="44"/>
    </row>
    <row r="70" spans="1:15" ht="42.75" x14ac:dyDescent="0.25">
      <c r="A70" s="98"/>
      <c r="B70" s="105"/>
      <c r="C70" s="105"/>
      <c r="D70" s="105"/>
      <c r="E70" s="23" t="s">
        <v>6</v>
      </c>
      <c r="F70" s="15">
        <f t="shared" ref="F70:K70" si="27">F64+F66+F67</f>
        <v>172.23599999999999</v>
      </c>
      <c r="G70" s="15">
        <f t="shared" si="27"/>
        <v>161.76</v>
      </c>
      <c r="H70" s="15">
        <f t="shared" si="27"/>
        <v>161.76</v>
      </c>
      <c r="I70" s="15">
        <f t="shared" si="27"/>
        <v>161.76</v>
      </c>
      <c r="J70" s="15">
        <f t="shared" si="27"/>
        <v>0</v>
      </c>
      <c r="K70" s="15">
        <f t="shared" si="27"/>
        <v>0</v>
      </c>
      <c r="L70" s="10"/>
      <c r="M70" s="10"/>
    </row>
    <row r="71" spans="1:15" ht="41.25" customHeight="1" x14ac:dyDescent="0.25">
      <c r="A71" s="175">
        <v>5</v>
      </c>
      <c r="B71" s="178" t="s">
        <v>63</v>
      </c>
      <c r="C71" s="124" t="s">
        <v>84</v>
      </c>
      <c r="D71" s="183" t="s">
        <v>25</v>
      </c>
      <c r="E71" s="20" t="s">
        <v>7</v>
      </c>
      <c r="F71" s="34">
        <v>0</v>
      </c>
      <c r="G71" s="34">
        <v>0</v>
      </c>
      <c r="H71" s="34">
        <v>0</v>
      </c>
      <c r="I71" s="34">
        <v>0</v>
      </c>
      <c r="J71" s="2">
        <f t="shared" ref="J71:J76" si="28">SUM(G71-H71)</f>
        <v>0</v>
      </c>
      <c r="K71" s="2">
        <f t="shared" ref="K71:K76" si="29">SUM(H71-I71)</f>
        <v>0</v>
      </c>
      <c r="L71" s="192"/>
      <c r="M71" s="187"/>
      <c r="N71" s="7"/>
    </row>
    <row r="72" spans="1:15" ht="36" customHeight="1" x14ac:dyDescent="0.25">
      <c r="A72" s="176"/>
      <c r="B72" s="179"/>
      <c r="C72" s="182"/>
      <c r="D72" s="184"/>
      <c r="E72" s="20" t="s">
        <v>9</v>
      </c>
      <c r="F72" s="2">
        <v>48590.673000000003</v>
      </c>
      <c r="G72" s="2">
        <v>55039.857000000004</v>
      </c>
      <c r="H72" s="2">
        <v>54839.726000000002</v>
      </c>
      <c r="I72" s="2">
        <v>54839.726000000002</v>
      </c>
      <c r="J72" s="2">
        <f t="shared" si="28"/>
        <v>200.13100000000122</v>
      </c>
      <c r="K72" s="2">
        <f t="shared" si="29"/>
        <v>0</v>
      </c>
      <c r="L72" s="190"/>
      <c r="M72" s="191"/>
      <c r="N72" s="7"/>
    </row>
    <row r="73" spans="1:15" ht="46.5" customHeight="1" x14ac:dyDescent="0.25">
      <c r="A73" s="176"/>
      <c r="B73" s="179"/>
      <c r="C73" s="182"/>
      <c r="D73" s="185"/>
      <c r="E73" s="20" t="s">
        <v>6</v>
      </c>
      <c r="F73" s="2">
        <v>5055.8680000000004</v>
      </c>
      <c r="G73" s="2">
        <v>10672.576999999999</v>
      </c>
      <c r="H73" s="2">
        <v>10672.546</v>
      </c>
      <c r="I73" s="2">
        <v>10672.546</v>
      </c>
      <c r="J73" s="2">
        <f t="shared" si="28"/>
        <v>3.0999999999039574E-2</v>
      </c>
      <c r="K73" s="2">
        <f t="shared" si="29"/>
        <v>0</v>
      </c>
      <c r="L73" s="159"/>
      <c r="M73" s="158"/>
    </row>
    <row r="74" spans="1:15" ht="40.5" customHeight="1" x14ac:dyDescent="0.25">
      <c r="A74" s="176"/>
      <c r="B74" s="179"/>
      <c r="C74" s="182"/>
      <c r="D74" s="183" t="s">
        <v>26</v>
      </c>
      <c r="E74" s="20" t="s">
        <v>7</v>
      </c>
      <c r="F74" s="34">
        <v>9596.3829999999998</v>
      </c>
      <c r="G74" s="34">
        <v>13708.267</v>
      </c>
      <c r="H74" s="34">
        <v>13347.88</v>
      </c>
      <c r="I74" s="34">
        <v>13347.88</v>
      </c>
      <c r="J74" s="2">
        <f t="shared" si="28"/>
        <v>360.38700000000063</v>
      </c>
      <c r="K74" s="2">
        <f t="shared" si="29"/>
        <v>0</v>
      </c>
      <c r="L74" s="192"/>
      <c r="M74" s="187"/>
    </row>
    <row r="75" spans="1:15" ht="41.25" customHeight="1" x14ac:dyDescent="0.25">
      <c r="A75" s="176"/>
      <c r="B75" s="179"/>
      <c r="C75" s="182"/>
      <c r="D75" s="188"/>
      <c r="E75" s="20" t="s">
        <v>2</v>
      </c>
      <c r="F75" s="2">
        <v>115323.21</v>
      </c>
      <c r="G75" s="2">
        <v>140561.747</v>
      </c>
      <c r="H75" s="2">
        <v>139963.614</v>
      </c>
      <c r="I75" s="2">
        <v>139963.614</v>
      </c>
      <c r="J75" s="2">
        <f t="shared" si="28"/>
        <v>598.13300000000163</v>
      </c>
      <c r="K75" s="2">
        <f t="shared" si="29"/>
        <v>0</v>
      </c>
      <c r="L75" s="164"/>
      <c r="M75" s="165"/>
    </row>
    <row r="76" spans="1:15" ht="44.25" customHeight="1" x14ac:dyDescent="0.25">
      <c r="A76" s="176"/>
      <c r="B76" s="179"/>
      <c r="C76" s="182"/>
      <c r="D76" s="189"/>
      <c r="E76" s="20" t="s">
        <v>6</v>
      </c>
      <c r="F76" s="2">
        <v>16946.861000000001</v>
      </c>
      <c r="G76" s="2">
        <v>17988.937999999998</v>
      </c>
      <c r="H76" s="2">
        <v>17949.326000000001</v>
      </c>
      <c r="I76" s="2">
        <v>17949.326000000001</v>
      </c>
      <c r="J76" s="2">
        <f t="shared" si="28"/>
        <v>39.611999999997352</v>
      </c>
      <c r="K76" s="2">
        <f t="shared" si="29"/>
        <v>0</v>
      </c>
      <c r="L76" s="166"/>
      <c r="M76" s="117"/>
    </row>
    <row r="77" spans="1:15" ht="44.25" customHeight="1" x14ac:dyDescent="0.25">
      <c r="A77" s="176"/>
      <c r="B77" s="179"/>
      <c r="C77" s="182"/>
      <c r="D77" s="183" t="s">
        <v>27</v>
      </c>
      <c r="E77" s="20" t="s">
        <v>7</v>
      </c>
      <c r="F77" s="34"/>
      <c r="G77" s="34"/>
      <c r="H77" s="2"/>
      <c r="I77" s="2"/>
      <c r="J77" s="2"/>
      <c r="K77" s="2"/>
      <c r="L77" s="8"/>
      <c r="M77" s="17"/>
    </row>
    <row r="78" spans="1:15" ht="34.5" customHeight="1" x14ac:dyDescent="0.25">
      <c r="A78" s="176"/>
      <c r="B78" s="179"/>
      <c r="C78" s="182"/>
      <c r="D78" s="188"/>
      <c r="E78" s="20" t="s">
        <v>2</v>
      </c>
      <c r="F78" s="2">
        <v>15021.135</v>
      </c>
      <c r="G78" s="2">
        <v>20932.646000000001</v>
      </c>
      <c r="H78" s="2">
        <v>20932.646000000001</v>
      </c>
      <c r="I78" s="2">
        <v>20932.646000000001</v>
      </c>
      <c r="J78" s="2">
        <f t="shared" ref="J78:K84" si="30">SUM(G78-H78)</f>
        <v>0</v>
      </c>
      <c r="K78" s="2">
        <f t="shared" si="30"/>
        <v>0</v>
      </c>
      <c r="L78" s="164"/>
      <c r="M78" s="165"/>
    </row>
    <row r="79" spans="1:15" ht="46.5" customHeight="1" x14ac:dyDescent="0.25">
      <c r="A79" s="176"/>
      <c r="B79" s="179"/>
      <c r="C79" s="182"/>
      <c r="D79" s="189"/>
      <c r="E79" s="20" t="s">
        <v>6</v>
      </c>
      <c r="F79" s="2">
        <v>8804.7109999999993</v>
      </c>
      <c r="G79" s="2">
        <v>12733.975</v>
      </c>
      <c r="H79" s="2">
        <v>12730.065000000001</v>
      </c>
      <c r="I79" s="2">
        <v>12730.065000000001</v>
      </c>
      <c r="J79" s="2">
        <f t="shared" si="30"/>
        <v>3.9099999999998545</v>
      </c>
      <c r="K79" s="2">
        <f t="shared" si="30"/>
        <v>0</v>
      </c>
      <c r="L79" s="166"/>
      <c r="M79" s="117"/>
    </row>
    <row r="80" spans="1:15" ht="42.75" customHeight="1" x14ac:dyDescent="0.25">
      <c r="A80" s="176"/>
      <c r="B80" s="179"/>
      <c r="C80" s="182"/>
      <c r="D80" s="183" t="s">
        <v>28</v>
      </c>
      <c r="E80" s="20" t="s">
        <v>2</v>
      </c>
      <c r="F80" s="2">
        <v>718.14499999999998</v>
      </c>
      <c r="G80" s="2">
        <v>605.79999999999995</v>
      </c>
      <c r="H80" s="2">
        <v>605.79999999999995</v>
      </c>
      <c r="I80" s="2">
        <v>605.79999999999995</v>
      </c>
      <c r="J80" s="2">
        <f t="shared" si="30"/>
        <v>0</v>
      </c>
      <c r="K80" s="2">
        <f t="shared" si="30"/>
        <v>0</v>
      </c>
      <c r="L80" s="164"/>
      <c r="M80" s="165"/>
      <c r="N80" s="36"/>
    </row>
    <row r="81" spans="1:16" ht="47.25" customHeight="1" x14ac:dyDescent="0.25">
      <c r="A81" s="176"/>
      <c r="B81" s="179"/>
      <c r="C81" s="182"/>
      <c r="D81" s="185"/>
      <c r="E81" s="20" t="s">
        <v>6</v>
      </c>
      <c r="F81" s="2">
        <v>523.471</v>
      </c>
      <c r="G81" s="2">
        <v>237.70099999999999</v>
      </c>
      <c r="H81" s="2">
        <v>237.70099999999999</v>
      </c>
      <c r="I81" s="2">
        <v>237.70099999999999</v>
      </c>
      <c r="J81" s="2">
        <f t="shared" si="30"/>
        <v>0</v>
      </c>
      <c r="K81" s="2">
        <f t="shared" si="30"/>
        <v>0</v>
      </c>
      <c r="L81" s="166"/>
      <c r="M81" s="117"/>
      <c r="N81" s="36"/>
    </row>
    <row r="82" spans="1:16" ht="47.25" customHeight="1" x14ac:dyDescent="0.25">
      <c r="A82" s="176"/>
      <c r="B82" s="179"/>
      <c r="C82" s="182"/>
      <c r="D82" s="183" t="s">
        <v>36</v>
      </c>
      <c r="E82" s="20" t="s">
        <v>7</v>
      </c>
      <c r="F82" s="2">
        <v>0</v>
      </c>
      <c r="G82" s="2">
        <v>0</v>
      </c>
      <c r="H82" s="2">
        <v>0</v>
      </c>
      <c r="I82" s="2">
        <v>0</v>
      </c>
      <c r="J82" s="2">
        <f t="shared" si="30"/>
        <v>0</v>
      </c>
      <c r="K82" s="2">
        <f>SUM(H82-I82)</f>
        <v>0</v>
      </c>
      <c r="L82" s="81"/>
      <c r="M82" s="82"/>
      <c r="N82" s="36"/>
    </row>
    <row r="83" spans="1:16" ht="40.5" customHeight="1" x14ac:dyDescent="0.25">
      <c r="A83" s="160"/>
      <c r="B83" s="180"/>
      <c r="C83" s="125"/>
      <c r="D83" s="188"/>
      <c r="E83" s="20" t="s">
        <v>2</v>
      </c>
      <c r="F83" s="2">
        <v>1944.9</v>
      </c>
      <c r="G83" s="2">
        <v>7798.8</v>
      </c>
      <c r="H83" s="2">
        <v>7798.8</v>
      </c>
      <c r="I83" s="2">
        <v>7798.8</v>
      </c>
      <c r="J83" s="2">
        <f t="shared" si="30"/>
        <v>0</v>
      </c>
      <c r="K83" s="2">
        <f t="shared" si="30"/>
        <v>0</v>
      </c>
      <c r="L83" s="164"/>
      <c r="M83" s="165"/>
      <c r="N83" s="7"/>
    </row>
    <row r="84" spans="1:16" ht="45.75" customHeight="1" x14ac:dyDescent="0.25">
      <c r="A84" s="177"/>
      <c r="B84" s="181"/>
      <c r="C84" s="153"/>
      <c r="D84" s="189"/>
      <c r="E84" s="11" t="s">
        <v>6</v>
      </c>
      <c r="F84" s="2">
        <v>8509.0139999999992</v>
      </c>
      <c r="G84" s="2">
        <v>10808.981</v>
      </c>
      <c r="H84" s="2">
        <v>10803.503000000001</v>
      </c>
      <c r="I84" s="2">
        <v>10803.503000000001</v>
      </c>
      <c r="J84" s="2">
        <f t="shared" si="30"/>
        <v>5.477999999999156</v>
      </c>
      <c r="K84" s="2">
        <f t="shared" si="30"/>
        <v>0</v>
      </c>
      <c r="L84" s="166"/>
      <c r="M84" s="117"/>
      <c r="O84" s="116"/>
      <c r="P84" s="117"/>
    </row>
    <row r="85" spans="1:16" ht="39.75" customHeight="1" x14ac:dyDescent="0.25">
      <c r="A85" s="95"/>
      <c r="B85" s="99"/>
      <c r="C85" s="103"/>
      <c r="D85" s="171"/>
      <c r="E85" s="39" t="s">
        <v>39</v>
      </c>
      <c r="F85" s="15">
        <f t="shared" ref="F85:K85" si="31">F86+F87+F88</f>
        <v>231034.37099999998</v>
      </c>
      <c r="G85" s="15">
        <f t="shared" si="31"/>
        <v>291089.28899999999</v>
      </c>
      <c r="H85" s="15">
        <f t="shared" si="31"/>
        <v>289881.60699999996</v>
      </c>
      <c r="I85" s="15">
        <f t="shared" si="31"/>
        <v>289881.60699999996</v>
      </c>
      <c r="J85" s="15">
        <f t="shared" si="31"/>
        <v>1207.6819999999989</v>
      </c>
      <c r="K85" s="15">
        <f t="shared" si="31"/>
        <v>0</v>
      </c>
      <c r="L85" s="173"/>
      <c r="M85" s="109"/>
      <c r="N85" s="109"/>
      <c r="O85" s="109"/>
    </row>
    <row r="86" spans="1:16" ht="39.75" customHeight="1" x14ac:dyDescent="0.25">
      <c r="A86" s="96"/>
      <c r="B86" s="100"/>
      <c r="C86" s="104"/>
      <c r="D86" s="172"/>
      <c r="E86" s="22" t="s">
        <v>7</v>
      </c>
      <c r="F86" s="15">
        <f t="shared" ref="F86:K86" si="32">F71+F74+F77+F82</f>
        <v>9596.3829999999998</v>
      </c>
      <c r="G86" s="15">
        <f t="shared" si="32"/>
        <v>13708.267</v>
      </c>
      <c r="H86" s="15">
        <f t="shared" si="32"/>
        <v>13347.88</v>
      </c>
      <c r="I86" s="15">
        <f t="shared" si="32"/>
        <v>13347.88</v>
      </c>
      <c r="J86" s="15">
        <f t="shared" si="32"/>
        <v>360.38700000000063</v>
      </c>
      <c r="K86" s="15">
        <f t="shared" si="32"/>
        <v>0</v>
      </c>
      <c r="L86" s="37"/>
      <c r="M86" s="7"/>
      <c r="N86" s="7"/>
    </row>
    <row r="87" spans="1:16" ht="35.25" customHeight="1" x14ac:dyDescent="0.25">
      <c r="A87" s="97"/>
      <c r="B87" s="104"/>
      <c r="C87" s="104"/>
      <c r="D87" s="104"/>
      <c r="E87" s="23" t="s">
        <v>2</v>
      </c>
      <c r="F87" s="15">
        <f t="shared" ref="F87:K87" si="33">F72+F75+F78+F80+F83</f>
        <v>181598.06299999999</v>
      </c>
      <c r="G87" s="15">
        <f t="shared" si="33"/>
        <v>224938.84999999998</v>
      </c>
      <c r="H87" s="15">
        <f t="shared" si="33"/>
        <v>224140.58599999998</v>
      </c>
      <c r="I87" s="15">
        <f t="shared" si="33"/>
        <v>224140.58599999998</v>
      </c>
      <c r="J87" s="15">
        <f t="shared" si="33"/>
        <v>798.26400000000285</v>
      </c>
      <c r="K87" s="15">
        <f t="shared" si="33"/>
        <v>0</v>
      </c>
      <c r="L87" s="7"/>
      <c r="M87" s="7"/>
      <c r="N87" s="7"/>
    </row>
    <row r="88" spans="1:16" ht="48" customHeight="1" x14ac:dyDescent="0.25">
      <c r="A88" s="98"/>
      <c r="B88" s="105"/>
      <c r="C88" s="105"/>
      <c r="D88" s="105"/>
      <c r="E88" s="23" t="s">
        <v>6</v>
      </c>
      <c r="F88" s="15">
        <f t="shared" ref="F88:K88" si="34">F73+F76+F79+F84+F81</f>
        <v>39839.924999999996</v>
      </c>
      <c r="G88" s="15">
        <f t="shared" si="34"/>
        <v>52442.171999999999</v>
      </c>
      <c r="H88" s="15">
        <f t="shared" si="34"/>
        <v>52393.141000000003</v>
      </c>
      <c r="I88" s="15">
        <f t="shared" si="34"/>
        <v>52393.141000000003</v>
      </c>
      <c r="J88" s="15">
        <f t="shared" si="34"/>
        <v>49.030999999995402</v>
      </c>
      <c r="K88" s="15">
        <f t="shared" si="34"/>
        <v>0</v>
      </c>
      <c r="L88" s="7"/>
      <c r="M88" s="7"/>
      <c r="N88" s="7"/>
    </row>
    <row r="89" spans="1:16" ht="36" customHeight="1" x14ac:dyDescent="0.25">
      <c r="A89" s="175">
        <v>6</v>
      </c>
      <c r="B89" s="178" t="s">
        <v>65</v>
      </c>
      <c r="C89" s="124" t="s">
        <v>73</v>
      </c>
      <c r="D89" s="183" t="s">
        <v>29</v>
      </c>
      <c r="E89" s="20" t="s">
        <v>7</v>
      </c>
      <c r="F89" s="2">
        <v>141.94999999999999</v>
      </c>
      <c r="G89" s="2">
        <v>141.94999999999999</v>
      </c>
      <c r="H89" s="2">
        <v>141.94999999999999</v>
      </c>
      <c r="I89" s="2">
        <v>141.94999999999999</v>
      </c>
      <c r="J89" s="2">
        <f t="shared" ref="J89" si="35">SUM(G89-H89)</f>
        <v>0</v>
      </c>
      <c r="K89" s="2">
        <f t="shared" ref="K89:K99" si="36">SUM(H89-I89)</f>
        <v>0</v>
      </c>
      <c r="L89" s="7"/>
      <c r="M89" s="7"/>
      <c r="N89" s="7"/>
    </row>
    <row r="90" spans="1:16" ht="36" customHeight="1" x14ac:dyDescent="0.25">
      <c r="A90" s="176"/>
      <c r="B90" s="179"/>
      <c r="C90" s="182"/>
      <c r="D90" s="184"/>
      <c r="E90" s="20" t="s">
        <v>2</v>
      </c>
      <c r="F90" s="2">
        <v>4969.8850000000002</v>
      </c>
      <c r="G90" s="2">
        <v>7086.7439999999997</v>
      </c>
      <c r="H90" s="2">
        <v>7086.7439999999997</v>
      </c>
      <c r="I90" s="2">
        <v>7086.7439999999997</v>
      </c>
      <c r="J90" s="2">
        <f t="shared" ref="J90:J99" si="37">SUM(G90-H90)</f>
        <v>0</v>
      </c>
      <c r="K90" s="2">
        <f t="shared" si="36"/>
        <v>0</v>
      </c>
      <c r="L90" s="186"/>
      <c r="M90" s="187"/>
      <c r="N90" s="7"/>
    </row>
    <row r="91" spans="1:16" ht="48" customHeight="1" x14ac:dyDescent="0.25">
      <c r="A91" s="176"/>
      <c r="B91" s="179"/>
      <c r="C91" s="182"/>
      <c r="D91" s="185"/>
      <c r="E91" s="20" t="s">
        <v>6</v>
      </c>
      <c r="F91" s="2">
        <v>3304.5909999999999</v>
      </c>
      <c r="G91" s="2">
        <v>4518.723</v>
      </c>
      <c r="H91" s="2">
        <v>4518.723</v>
      </c>
      <c r="I91" s="2">
        <v>4518.723</v>
      </c>
      <c r="J91" s="2">
        <f t="shared" si="37"/>
        <v>0</v>
      </c>
      <c r="K91" s="2">
        <f t="shared" si="36"/>
        <v>0</v>
      </c>
      <c r="L91" s="61"/>
      <c r="M91" s="62"/>
      <c r="N91" s="7"/>
    </row>
    <row r="92" spans="1:16" ht="36" customHeight="1" x14ac:dyDescent="0.25">
      <c r="A92" s="176"/>
      <c r="B92" s="179"/>
      <c r="C92" s="182"/>
      <c r="D92" s="183" t="s">
        <v>30</v>
      </c>
      <c r="E92" s="20" t="s">
        <v>7</v>
      </c>
      <c r="F92" s="2">
        <v>685.85400000000004</v>
      </c>
      <c r="G92" s="2">
        <v>685.85400000000004</v>
      </c>
      <c r="H92" s="2">
        <v>685.85400000000004</v>
      </c>
      <c r="I92" s="2">
        <v>685.85400000000004</v>
      </c>
      <c r="J92" s="2">
        <f t="shared" si="37"/>
        <v>0</v>
      </c>
      <c r="K92" s="2">
        <f>SUM(H92-I92)</f>
        <v>0</v>
      </c>
      <c r="L92" s="7"/>
      <c r="M92" s="7"/>
      <c r="N92" s="7"/>
    </row>
    <row r="93" spans="1:16" ht="36" customHeight="1" x14ac:dyDescent="0.25">
      <c r="A93" s="160"/>
      <c r="B93" s="180"/>
      <c r="C93" s="125"/>
      <c r="D93" s="188"/>
      <c r="E93" s="20" t="s">
        <v>2</v>
      </c>
      <c r="F93" s="79">
        <v>7332.2830000000004</v>
      </c>
      <c r="G93" s="79">
        <v>6626.1989999999996</v>
      </c>
      <c r="H93" s="2">
        <v>6570.38</v>
      </c>
      <c r="I93" s="2">
        <v>6570.38</v>
      </c>
      <c r="J93" s="2">
        <f t="shared" si="37"/>
        <v>55.818999999999505</v>
      </c>
      <c r="K93" s="2">
        <f t="shared" si="36"/>
        <v>0</v>
      </c>
      <c r="L93" s="164"/>
      <c r="M93" s="165"/>
    </row>
    <row r="94" spans="1:16" ht="45" customHeight="1" x14ac:dyDescent="0.25">
      <c r="A94" s="160"/>
      <c r="B94" s="180"/>
      <c r="C94" s="125"/>
      <c r="D94" s="189"/>
      <c r="E94" s="20" t="s">
        <v>6</v>
      </c>
      <c r="F94" s="2">
        <v>8116.1030000000001</v>
      </c>
      <c r="G94" s="2">
        <v>6223.0839999999998</v>
      </c>
      <c r="H94" s="2">
        <v>6223.0839999999998</v>
      </c>
      <c r="I94" s="2">
        <v>6223.0839999999998</v>
      </c>
      <c r="J94" s="2">
        <f t="shared" si="37"/>
        <v>0</v>
      </c>
      <c r="K94" s="2">
        <f t="shared" si="36"/>
        <v>0</v>
      </c>
      <c r="L94" s="166"/>
      <c r="M94" s="117"/>
      <c r="N94" s="7"/>
    </row>
    <row r="95" spans="1:16" ht="37.5" customHeight="1" x14ac:dyDescent="0.25">
      <c r="A95" s="160"/>
      <c r="B95" s="180"/>
      <c r="C95" s="125"/>
      <c r="D95" s="183" t="s">
        <v>31</v>
      </c>
      <c r="E95" s="20" t="s">
        <v>2</v>
      </c>
      <c r="F95" s="2">
        <v>9353.23</v>
      </c>
      <c r="G95" s="2">
        <v>11877.605</v>
      </c>
      <c r="H95" s="2">
        <v>11836.129000000001</v>
      </c>
      <c r="I95" s="2">
        <v>11836.129000000001</v>
      </c>
      <c r="J95" s="2">
        <f t="shared" si="37"/>
        <v>41.475999999998749</v>
      </c>
      <c r="K95" s="2">
        <f t="shared" si="36"/>
        <v>0</v>
      </c>
      <c r="L95" s="164"/>
      <c r="M95" s="165"/>
      <c r="N95" s="7"/>
    </row>
    <row r="96" spans="1:16" ht="48" customHeight="1" x14ac:dyDescent="0.25">
      <c r="A96" s="160"/>
      <c r="B96" s="180"/>
      <c r="C96" s="125"/>
      <c r="D96" s="185"/>
      <c r="E96" s="20" t="s">
        <v>6</v>
      </c>
      <c r="F96" s="79">
        <v>2444.7220000000002</v>
      </c>
      <c r="G96" s="2">
        <v>3951.491</v>
      </c>
      <c r="H96" s="2">
        <v>3951.491</v>
      </c>
      <c r="I96" s="2">
        <v>3951.491</v>
      </c>
      <c r="J96" s="2">
        <f t="shared" si="37"/>
        <v>0</v>
      </c>
      <c r="K96" s="2">
        <f t="shared" si="36"/>
        <v>0</v>
      </c>
      <c r="L96" s="166"/>
      <c r="M96" s="117"/>
      <c r="N96" s="36"/>
    </row>
    <row r="97" spans="1:15" ht="48" customHeight="1" x14ac:dyDescent="0.25">
      <c r="A97" s="160"/>
      <c r="B97" s="180"/>
      <c r="C97" s="125"/>
      <c r="D97" s="183" t="s">
        <v>32</v>
      </c>
      <c r="E97" s="20" t="s">
        <v>7</v>
      </c>
      <c r="F97" s="79"/>
      <c r="G97" s="2">
        <v>51.478000000000002</v>
      </c>
      <c r="H97" s="2">
        <v>51.478000000000002</v>
      </c>
      <c r="I97" s="2">
        <v>51.478000000000002</v>
      </c>
      <c r="J97" s="2">
        <f t="shared" si="37"/>
        <v>0</v>
      </c>
      <c r="K97" s="2"/>
      <c r="L97" s="81"/>
      <c r="M97" s="82"/>
      <c r="N97" s="36"/>
    </row>
    <row r="98" spans="1:15" ht="39" customHeight="1" x14ac:dyDescent="0.25">
      <c r="A98" s="160"/>
      <c r="B98" s="180"/>
      <c r="C98" s="125"/>
      <c r="D98" s="188"/>
      <c r="E98" s="20" t="s">
        <v>2</v>
      </c>
      <c r="F98" s="2">
        <v>10822.8</v>
      </c>
      <c r="G98" s="2">
        <v>11482.493</v>
      </c>
      <c r="H98" s="2">
        <v>11482.493</v>
      </c>
      <c r="I98" s="2">
        <v>11482.493</v>
      </c>
      <c r="J98" s="2">
        <f t="shared" si="37"/>
        <v>0</v>
      </c>
      <c r="K98" s="2">
        <f t="shared" si="36"/>
        <v>0</v>
      </c>
      <c r="L98" s="164"/>
      <c r="M98" s="165"/>
      <c r="N98" s="7"/>
    </row>
    <row r="99" spans="1:15" ht="51.75" customHeight="1" x14ac:dyDescent="0.25">
      <c r="A99" s="177"/>
      <c r="B99" s="181"/>
      <c r="C99" s="153"/>
      <c r="D99" s="189"/>
      <c r="E99" s="20" t="s">
        <v>6</v>
      </c>
      <c r="F99" s="79">
        <v>1649.5920000000001</v>
      </c>
      <c r="G99" s="79">
        <v>6118.7629999999999</v>
      </c>
      <c r="H99" s="79">
        <v>5526.9480000000003</v>
      </c>
      <c r="I99" s="79">
        <v>5526.9480000000003</v>
      </c>
      <c r="J99" s="2">
        <f t="shared" si="37"/>
        <v>591.8149999999996</v>
      </c>
      <c r="K99" s="2">
        <f t="shared" si="36"/>
        <v>0</v>
      </c>
      <c r="L99" s="166"/>
      <c r="M99" s="117"/>
    </row>
    <row r="100" spans="1:15" ht="37.5" customHeight="1" x14ac:dyDescent="0.25">
      <c r="A100" s="95"/>
      <c r="B100" s="99"/>
      <c r="C100" s="103"/>
      <c r="D100" s="171"/>
      <c r="E100" s="22" t="s">
        <v>39</v>
      </c>
      <c r="F100" s="15">
        <f>F101+F102+F103</f>
        <v>48821.01</v>
      </c>
      <c r="G100" s="15">
        <f t="shared" ref="G100:K100" si="38">G101+G102+G103</f>
        <v>58764.383999999998</v>
      </c>
      <c r="H100" s="15">
        <f>H101+H102+H103</f>
        <v>58075.273999999998</v>
      </c>
      <c r="I100" s="15">
        <f t="shared" si="38"/>
        <v>58075.273999999998</v>
      </c>
      <c r="J100" s="15">
        <f>J101+J102+J103</f>
        <v>689.10999999999785</v>
      </c>
      <c r="K100" s="15">
        <f t="shared" si="38"/>
        <v>0</v>
      </c>
      <c r="L100" s="174"/>
      <c r="M100" s="109"/>
      <c r="N100" s="109"/>
      <c r="O100" s="109"/>
    </row>
    <row r="101" spans="1:15" ht="39" customHeight="1" x14ac:dyDescent="0.25">
      <c r="A101" s="97"/>
      <c r="B101" s="104"/>
      <c r="C101" s="104"/>
      <c r="D101" s="104"/>
      <c r="E101" s="23" t="s">
        <v>7</v>
      </c>
      <c r="F101" s="15">
        <f>F89+F92+F97</f>
        <v>827.80400000000009</v>
      </c>
      <c r="G101" s="15">
        <f t="shared" ref="G101:K101" si="39">G89+G92+G97</f>
        <v>879.28200000000004</v>
      </c>
      <c r="H101" s="15">
        <f t="shared" si="39"/>
        <v>879.28200000000004</v>
      </c>
      <c r="I101" s="15">
        <f t="shared" si="39"/>
        <v>879.28200000000004</v>
      </c>
      <c r="J101" s="15">
        <f t="shared" si="39"/>
        <v>0</v>
      </c>
      <c r="K101" s="15">
        <f t="shared" si="39"/>
        <v>0</v>
      </c>
      <c r="L101" s="8"/>
      <c r="M101" s="17"/>
    </row>
    <row r="102" spans="1:15" ht="36" customHeight="1" x14ac:dyDescent="0.25">
      <c r="A102" s="97"/>
      <c r="B102" s="104"/>
      <c r="C102" s="104"/>
      <c r="D102" s="104"/>
      <c r="E102" s="23" t="s">
        <v>2</v>
      </c>
      <c r="F102" s="15">
        <f t="shared" ref="F102:K103" si="40">F90+F93+F95+F98</f>
        <v>32478.198</v>
      </c>
      <c r="G102" s="15">
        <f t="shared" si="40"/>
        <v>37073.040999999997</v>
      </c>
      <c r="H102" s="15">
        <f t="shared" si="40"/>
        <v>36975.745999999999</v>
      </c>
      <c r="I102" s="15">
        <f t="shared" si="40"/>
        <v>36975.745999999999</v>
      </c>
      <c r="J102" s="15">
        <f t="shared" si="40"/>
        <v>97.294999999998254</v>
      </c>
      <c r="K102" s="15">
        <f t="shared" si="40"/>
        <v>0</v>
      </c>
      <c r="L102" s="7"/>
      <c r="M102" s="7"/>
      <c r="N102" s="7"/>
    </row>
    <row r="103" spans="1:15" ht="45.75" customHeight="1" x14ac:dyDescent="0.25">
      <c r="A103" s="98"/>
      <c r="B103" s="105"/>
      <c r="C103" s="105"/>
      <c r="D103" s="105"/>
      <c r="E103" s="23" t="s">
        <v>6</v>
      </c>
      <c r="F103" s="15">
        <f t="shared" si="40"/>
        <v>15515.008</v>
      </c>
      <c r="G103" s="15">
        <f t="shared" si="40"/>
        <v>20812.061000000002</v>
      </c>
      <c r="H103" s="15">
        <f t="shared" si="40"/>
        <v>20220.245999999999</v>
      </c>
      <c r="I103" s="15">
        <f t="shared" si="40"/>
        <v>20220.245999999999</v>
      </c>
      <c r="J103" s="15">
        <f t="shared" si="40"/>
        <v>591.8149999999996</v>
      </c>
      <c r="K103" s="15">
        <f t="shared" si="40"/>
        <v>0</v>
      </c>
      <c r="L103" s="3"/>
      <c r="M103" s="7"/>
      <c r="N103" s="7"/>
    </row>
    <row r="104" spans="1:15" ht="39" customHeight="1" x14ac:dyDescent="0.25">
      <c r="A104" s="150">
        <v>7</v>
      </c>
      <c r="B104" s="122" t="s">
        <v>60</v>
      </c>
      <c r="C104" s="124" t="s">
        <v>87</v>
      </c>
      <c r="D104" s="118" t="s">
        <v>33</v>
      </c>
      <c r="E104" s="20" t="s">
        <v>7</v>
      </c>
      <c r="F104" s="32">
        <v>0</v>
      </c>
      <c r="G104" s="32">
        <v>0</v>
      </c>
      <c r="H104" s="32">
        <v>0</v>
      </c>
      <c r="I104" s="2">
        <v>0</v>
      </c>
      <c r="J104" s="2">
        <f t="shared" ref="J104:J108" si="41">SUM(G104-H104)</f>
        <v>0</v>
      </c>
      <c r="K104" s="2">
        <f>SUM(H104-I104)</f>
        <v>0</v>
      </c>
      <c r="L104" s="3"/>
      <c r="M104" s="7"/>
      <c r="N104" s="7"/>
    </row>
    <row r="105" spans="1:15" ht="39.75" customHeight="1" x14ac:dyDescent="0.25">
      <c r="A105" s="133"/>
      <c r="B105" s="151"/>
      <c r="C105" s="125"/>
      <c r="D105" s="151"/>
      <c r="E105" s="26" t="s">
        <v>2</v>
      </c>
      <c r="F105" s="34">
        <v>3904.922</v>
      </c>
      <c r="G105" s="34">
        <v>16392.632000000001</v>
      </c>
      <c r="H105" s="32">
        <v>12222.022999999999</v>
      </c>
      <c r="I105" s="32">
        <v>12222.022999999999</v>
      </c>
      <c r="J105" s="2">
        <f t="shared" si="41"/>
        <v>4170.6090000000022</v>
      </c>
      <c r="K105" s="2">
        <f>SUM(H105-I105)</f>
        <v>0</v>
      </c>
      <c r="L105" s="170"/>
      <c r="M105" s="158"/>
      <c r="N105" s="7"/>
    </row>
    <row r="106" spans="1:15" ht="45.75" customHeight="1" x14ac:dyDescent="0.25">
      <c r="A106" s="133"/>
      <c r="B106" s="151"/>
      <c r="C106" s="125"/>
      <c r="D106" s="152"/>
      <c r="E106" s="20" t="s">
        <v>6</v>
      </c>
      <c r="F106" s="32">
        <v>170.03899999999999</v>
      </c>
      <c r="G106" s="32">
        <v>1606.9939999999999</v>
      </c>
      <c r="H106" s="32">
        <v>1387.4880000000001</v>
      </c>
      <c r="I106" s="32">
        <v>1387.4880000000001</v>
      </c>
      <c r="J106" s="2">
        <f t="shared" si="41"/>
        <v>219.50599999999986</v>
      </c>
      <c r="K106" s="2">
        <f>SUM(H106-I106)</f>
        <v>0</v>
      </c>
      <c r="L106" s="159"/>
      <c r="M106" s="158"/>
      <c r="N106" s="7"/>
    </row>
    <row r="107" spans="1:15" ht="37.5" customHeight="1" x14ac:dyDescent="0.25">
      <c r="A107" s="133"/>
      <c r="B107" s="151"/>
      <c r="C107" s="125"/>
      <c r="D107" s="118" t="s">
        <v>34</v>
      </c>
      <c r="E107" s="26" t="s">
        <v>2</v>
      </c>
      <c r="F107" s="2">
        <v>52627.4</v>
      </c>
      <c r="G107" s="2">
        <v>62160.917000000001</v>
      </c>
      <c r="H107" s="32">
        <v>57495.063000000002</v>
      </c>
      <c r="I107" s="32">
        <v>57495.063000000002</v>
      </c>
      <c r="J107" s="2">
        <f t="shared" si="41"/>
        <v>4665.8539999999994</v>
      </c>
      <c r="K107" s="2">
        <f>SUM(H107-I107)</f>
        <v>0</v>
      </c>
      <c r="L107" s="164"/>
      <c r="M107" s="165"/>
      <c r="N107" s="7"/>
    </row>
    <row r="108" spans="1:15" ht="45.75" customHeight="1" x14ac:dyDescent="0.25">
      <c r="A108" s="133"/>
      <c r="B108" s="151"/>
      <c r="C108" s="125"/>
      <c r="D108" s="119"/>
      <c r="E108" s="20" t="s">
        <v>6</v>
      </c>
      <c r="F108" s="2">
        <v>15956.7</v>
      </c>
      <c r="G108" s="2">
        <v>30278.651999999998</v>
      </c>
      <c r="H108" s="32">
        <v>29763.543000000001</v>
      </c>
      <c r="I108" s="32">
        <v>29763.543000000001</v>
      </c>
      <c r="J108" s="2">
        <f t="shared" si="41"/>
        <v>515.10899999999674</v>
      </c>
      <c r="K108" s="2">
        <f>SUM(H108-I108)</f>
        <v>0</v>
      </c>
      <c r="L108" s="166"/>
      <c r="M108" s="117"/>
      <c r="N108" s="116"/>
      <c r="O108" s="117"/>
    </row>
    <row r="109" spans="1:15" ht="36.75" customHeight="1" x14ac:dyDescent="0.25">
      <c r="A109" s="133"/>
      <c r="B109" s="151"/>
      <c r="C109" s="125"/>
      <c r="D109" s="118" t="s">
        <v>18</v>
      </c>
      <c r="E109" s="26" t="s">
        <v>2</v>
      </c>
      <c r="F109" s="2"/>
      <c r="G109" s="2"/>
      <c r="H109" s="2"/>
      <c r="I109" s="2"/>
      <c r="J109" s="2"/>
      <c r="K109" s="2"/>
      <c r="L109" s="58"/>
      <c r="M109" s="59"/>
      <c r="N109" s="7"/>
    </row>
    <row r="110" spans="1:15" ht="45.75" customHeight="1" x14ac:dyDescent="0.25">
      <c r="A110" s="133"/>
      <c r="B110" s="151"/>
      <c r="C110" s="125"/>
      <c r="D110" s="119"/>
      <c r="E110" s="20" t="s">
        <v>6</v>
      </c>
      <c r="F110" s="2">
        <v>2169.5</v>
      </c>
      <c r="G110" s="2">
        <v>402.185</v>
      </c>
      <c r="H110" s="2">
        <v>0</v>
      </c>
      <c r="I110" s="2">
        <v>0</v>
      </c>
      <c r="J110" s="2">
        <f t="shared" ref="J110:K115" si="42">SUM(G110-H110)</f>
        <v>402.185</v>
      </c>
      <c r="K110" s="2">
        <f>SUM(H110-I110)</f>
        <v>0</v>
      </c>
      <c r="L110" s="161"/>
      <c r="M110" s="162"/>
      <c r="N110" s="163"/>
    </row>
    <row r="111" spans="1:15" ht="39.75" customHeight="1" x14ac:dyDescent="0.25">
      <c r="A111" s="133"/>
      <c r="B111" s="151"/>
      <c r="C111" s="125"/>
      <c r="D111" s="118" t="s">
        <v>19</v>
      </c>
      <c r="E111" s="26" t="s">
        <v>2</v>
      </c>
      <c r="F111" s="2">
        <v>258.50200000000001</v>
      </c>
      <c r="G111" s="2">
        <v>258.54199999999997</v>
      </c>
      <c r="H111" s="2">
        <v>258.54199999999997</v>
      </c>
      <c r="I111" s="2">
        <v>258.54199999999997</v>
      </c>
      <c r="J111" s="2">
        <f t="shared" si="42"/>
        <v>0</v>
      </c>
      <c r="K111" s="2">
        <f>SUM(H111-I111)</f>
        <v>0</v>
      </c>
      <c r="L111" s="164"/>
      <c r="M111" s="165"/>
      <c r="N111" s="7"/>
    </row>
    <row r="112" spans="1:15" ht="45.75" customHeight="1" x14ac:dyDescent="0.25">
      <c r="A112" s="133"/>
      <c r="B112" s="151"/>
      <c r="C112" s="125"/>
      <c r="D112" s="119"/>
      <c r="E112" s="20" t="s">
        <v>6</v>
      </c>
      <c r="F112" s="2">
        <v>295.5</v>
      </c>
      <c r="G112" s="2">
        <v>792.65599999999995</v>
      </c>
      <c r="H112" s="2">
        <v>583.61599999999999</v>
      </c>
      <c r="I112" s="2">
        <v>583.61599999999999</v>
      </c>
      <c r="J112" s="2">
        <f t="shared" si="42"/>
        <v>209.03999999999996</v>
      </c>
      <c r="K112" s="2">
        <f>SUM(H112-I112)</f>
        <v>0</v>
      </c>
      <c r="L112" s="166"/>
      <c r="M112" s="117"/>
      <c r="N112" s="7"/>
    </row>
    <row r="113" spans="1:17" ht="45.75" customHeight="1" x14ac:dyDescent="0.25">
      <c r="A113" s="133"/>
      <c r="B113" s="151"/>
      <c r="C113" s="125"/>
      <c r="D113" s="118" t="s">
        <v>51</v>
      </c>
      <c r="E113" s="20" t="s">
        <v>7</v>
      </c>
      <c r="F113" s="2"/>
      <c r="G113" s="2">
        <v>112.92100000000001</v>
      </c>
      <c r="H113" s="2">
        <v>112.92100000000001</v>
      </c>
      <c r="I113" s="2">
        <v>112.92100000000001</v>
      </c>
      <c r="J113" s="2">
        <f t="shared" si="42"/>
        <v>0</v>
      </c>
      <c r="K113" s="2">
        <f t="shared" si="42"/>
        <v>0</v>
      </c>
      <c r="L113" s="81"/>
      <c r="M113" s="82"/>
      <c r="N113" s="7"/>
    </row>
    <row r="114" spans="1:17" ht="36.75" customHeight="1" x14ac:dyDescent="0.25">
      <c r="A114" s="133"/>
      <c r="B114" s="151"/>
      <c r="C114" s="125"/>
      <c r="D114" s="151"/>
      <c r="E114" s="26" t="s">
        <v>2</v>
      </c>
      <c r="F114" s="2"/>
      <c r="G114" s="2">
        <v>325.928</v>
      </c>
      <c r="H114" s="2">
        <v>325.928</v>
      </c>
      <c r="I114" s="2">
        <v>325.928</v>
      </c>
      <c r="J114" s="2">
        <f t="shared" si="42"/>
        <v>0</v>
      </c>
      <c r="K114" s="2">
        <f t="shared" si="42"/>
        <v>0</v>
      </c>
      <c r="L114" s="164"/>
      <c r="M114" s="165"/>
      <c r="N114" s="7"/>
    </row>
    <row r="115" spans="1:17" ht="43.5" customHeight="1" x14ac:dyDescent="0.25">
      <c r="A115" s="134"/>
      <c r="B115" s="152"/>
      <c r="C115" s="153"/>
      <c r="D115" s="152"/>
      <c r="E115" s="20" t="s">
        <v>6</v>
      </c>
      <c r="F115" s="2">
        <v>6914.634</v>
      </c>
      <c r="G115" s="2">
        <v>6462.6509999999998</v>
      </c>
      <c r="H115" s="2">
        <v>6462.6509999999998</v>
      </c>
      <c r="I115" s="2">
        <v>6462.6509999999998</v>
      </c>
      <c r="J115" s="2">
        <f t="shared" si="42"/>
        <v>0</v>
      </c>
      <c r="K115" s="2">
        <f>SUM(H115-I115)</f>
        <v>0</v>
      </c>
      <c r="L115" s="166"/>
      <c r="M115" s="117"/>
      <c r="N115" s="167"/>
      <c r="O115" s="168"/>
      <c r="P115" s="169"/>
      <c r="Q115" s="169"/>
    </row>
    <row r="116" spans="1:17" ht="39.75" customHeight="1" x14ac:dyDescent="0.25">
      <c r="A116" s="95"/>
      <c r="B116" s="99"/>
      <c r="C116" s="103"/>
      <c r="D116" s="106"/>
      <c r="E116" s="23" t="s">
        <v>39</v>
      </c>
      <c r="F116" s="15">
        <f t="shared" ref="F116:K116" si="43">F117+F118+F119</f>
        <v>82297.197</v>
      </c>
      <c r="G116" s="15">
        <f t="shared" si="43"/>
        <v>118794.07800000001</v>
      </c>
      <c r="H116" s="15">
        <f t="shared" si="43"/>
        <v>108611.77499999999</v>
      </c>
      <c r="I116" s="15">
        <f t="shared" si="43"/>
        <v>108611.77499999999</v>
      </c>
      <c r="J116" s="15">
        <f t="shared" si="43"/>
        <v>10182.302999999998</v>
      </c>
      <c r="K116" s="15">
        <f t="shared" si="43"/>
        <v>0</v>
      </c>
      <c r="L116" s="50"/>
      <c r="M116" s="45"/>
      <c r="N116" s="46"/>
    </row>
    <row r="117" spans="1:17" ht="39.75" customHeight="1" x14ac:dyDescent="0.25">
      <c r="A117" s="96"/>
      <c r="B117" s="100"/>
      <c r="C117" s="104"/>
      <c r="D117" s="107"/>
      <c r="E117" s="23" t="s">
        <v>7</v>
      </c>
      <c r="F117" s="15">
        <f t="shared" ref="F117" si="44">F104</f>
        <v>0</v>
      </c>
      <c r="G117" s="15">
        <f>G104+G113</f>
        <v>112.92100000000001</v>
      </c>
      <c r="H117" s="15">
        <f>H104+H113</f>
        <v>112.92100000000001</v>
      </c>
      <c r="I117" s="15">
        <f t="shared" ref="I117:K117" si="45">I104+I113</f>
        <v>112.92100000000001</v>
      </c>
      <c r="J117" s="15">
        <f t="shared" si="45"/>
        <v>0</v>
      </c>
      <c r="K117" s="15">
        <f t="shared" si="45"/>
        <v>0</v>
      </c>
      <c r="L117" s="50"/>
      <c r="M117" s="45"/>
      <c r="N117" s="46"/>
    </row>
    <row r="118" spans="1:17" ht="38.25" customHeight="1" x14ac:dyDescent="0.25">
      <c r="A118" s="97"/>
      <c r="B118" s="101"/>
      <c r="C118" s="104"/>
      <c r="D118" s="101"/>
      <c r="E118" s="23" t="s">
        <v>2</v>
      </c>
      <c r="F118" s="16">
        <f t="shared" ref="F118:K119" si="46">F105+F107+F109+F111+F114</f>
        <v>56790.824000000001</v>
      </c>
      <c r="G118" s="16">
        <f t="shared" si="46"/>
        <v>79138.019</v>
      </c>
      <c r="H118" s="16">
        <f t="shared" si="46"/>
        <v>70301.555999999997</v>
      </c>
      <c r="I118" s="16">
        <f t="shared" si="46"/>
        <v>70301.555999999997</v>
      </c>
      <c r="J118" s="16">
        <f t="shared" si="46"/>
        <v>8836.4630000000016</v>
      </c>
      <c r="K118" s="16">
        <f t="shared" si="46"/>
        <v>0</v>
      </c>
      <c r="L118" s="13"/>
      <c r="M118" s="17"/>
      <c r="N118" s="7"/>
    </row>
    <row r="119" spans="1:17" ht="48" customHeight="1" x14ac:dyDescent="0.25">
      <c r="A119" s="98"/>
      <c r="B119" s="102"/>
      <c r="C119" s="105"/>
      <c r="D119" s="102"/>
      <c r="E119" s="24" t="s">
        <v>6</v>
      </c>
      <c r="F119" s="16">
        <f t="shared" si="46"/>
        <v>25506.373</v>
      </c>
      <c r="G119" s="16">
        <f t="shared" si="46"/>
        <v>39543.137999999999</v>
      </c>
      <c r="H119" s="16">
        <f t="shared" si="46"/>
        <v>38197.298000000003</v>
      </c>
      <c r="I119" s="16">
        <f t="shared" si="46"/>
        <v>38197.298000000003</v>
      </c>
      <c r="J119" s="16">
        <f t="shared" si="46"/>
        <v>1345.8399999999965</v>
      </c>
      <c r="K119" s="16">
        <f t="shared" si="46"/>
        <v>0</v>
      </c>
      <c r="L119" s="3"/>
      <c r="M119" s="7"/>
      <c r="N119" s="7"/>
    </row>
    <row r="120" spans="1:17" ht="39" customHeight="1" x14ac:dyDescent="0.25">
      <c r="A120" s="150">
        <v>8</v>
      </c>
      <c r="B120" s="122" t="s">
        <v>62</v>
      </c>
      <c r="C120" s="124" t="s">
        <v>77</v>
      </c>
      <c r="D120" s="126" t="s">
        <v>52</v>
      </c>
      <c r="E120" s="26" t="s">
        <v>2</v>
      </c>
      <c r="F120" s="32">
        <v>86</v>
      </c>
      <c r="G120" s="32">
        <v>86</v>
      </c>
      <c r="H120" s="32">
        <v>86</v>
      </c>
      <c r="I120" s="32">
        <v>86</v>
      </c>
      <c r="J120" s="2">
        <f t="shared" ref="J120:J124" si="47">SUM(G120-H120)</f>
        <v>0</v>
      </c>
      <c r="K120" s="2">
        <f>SUM(H120-I120)</f>
        <v>0</v>
      </c>
      <c r="L120" s="130"/>
      <c r="M120" s="158"/>
    </row>
    <row r="121" spans="1:17" ht="45" customHeight="1" x14ac:dyDescent="0.25">
      <c r="A121" s="160"/>
      <c r="B121" s="123"/>
      <c r="C121" s="125"/>
      <c r="D121" s="127"/>
      <c r="E121" s="20" t="s">
        <v>6</v>
      </c>
      <c r="F121" s="32">
        <v>86</v>
      </c>
      <c r="G121" s="32">
        <v>86</v>
      </c>
      <c r="H121" s="32">
        <v>86</v>
      </c>
      <c r="I121" s="32">
        <v>86</v>
      </c>
      <c r="J121" s="2">
        <f t="shared" si="47"/>
        <v>0</v>
      </c>
      <c r="K121" s="2">
        <f>SUM(H121-I121)</f>
        <v>0</v>
      </c>
      <c r="L121" s="159"/>
      <c r="M121" s="158"/>
    </row>
    <row r="122" spans="1:17" ht="45" customHeight="1" x14ac:dyDescent="0.25">
      <c r="A122" s="160"/>
      <c r="B122" s="123"/>
      <c r="C122" s="125"/>
      <c r="D122" s="126" t="s">
        <v>53</v>
      </c>
      <c r="E122" s="20" t="s">
        <v>7</v>
      </c>
      <c r="F122" s="32"/>
      <c r="G122" s="32">
        <v>1563.0260000000001</v>
      </c>
      <c r="H122" s="32">
        <v>1563.0260000000001</v>
      </c>
      <c r="I122" s="32">
        <v>1563.0260000000001</v>
      </c>
      <c r="J122" s="2">
        <f t="shared" ref="J122" si="48">SUM(G122-H122)</f>
        <v>0</v>
      </c>
      <c r="K122" s="2">
        <f>SUM(H122-I122)</f>
        <v>0</v>
      </c>
      <c r="L122" s="88"/>
      <c r="M122" s="47"/>
    </row>
    <row r="123" spans="1:17" ht="45" customHeight="1" x14ac:dyDescent="0.25">
      <c r="A123" s="160"/>
      <c r="B123" s="123"/>
      <c r="C123" s="125"/>
      <c r="D123" s="151"/>
      <c r="E123" s="26" t="s">
        <v>2</v>
      </c>
      <c r="F123" s="2">
        <v>10039.299999999999</v>
      </c>
      <c r="G123" s="2">
        <v>13609.781999999999</v>
      </c>
      <c r="H123" s="2">
        <v>13609.781999999999</v>
      </c>
      <c r="I123" s="2">
        <v>13609.781999999999</v>
      </c>
      <c r="J123" s="2">
        <f t="shared" si="47"/>
        <v>0</v>
      </c>
      <c r="K123" s="2">
        <f>SUM(H123-I123)</f>
        <v>0</v>
      </c>
      <c r="L123" s="77"/>
      <c r="M123" s="74"/>
    </row>
    <row r="124" spans="1:17" ht="69" customHeight="1" x14ac:dyDescent="0.25">
      <c r="A124" s="160"/>
      <c r="B124" s="123"/>
      <c r="C124" s="125"/>
      <c r="D124" s="152"/>
      <c r="E124" s="20" t="s">
        <v>6</v>
      </c>
      <c r="F124" s="2">
        <v>12875.492</v>
      </c>
      <c r="G124" s="32">
        <v>33722.284</v>
      </c>
      <c r="H124" s="32">
        <v>33672.213000000003</v>
      </c>
      <c r="I124" s="32">
        <v>33634.311000000002</v>
      </c>
      <c r="J124" s="2">
        <f t="shared" si="47"/>
        <v>50.070999999996275</v>
      </c>
      <c r="K124" s="2">
        <f>SUM(H124-I124)</f>
        <v>37.902000000001863</v>
      </c>
      <c r="L124" s="108"/>
      <c r="M124" s="131"/>
    </row>
    <row r="125" spans="1:17" ht="42" customHeight="1" x14ac:dyDescent="0.25">
      <c r="A125" s="95"/>
      <c r="B125" s="99"/>
      <c r="C125" s="103"/>
      <c r="D125" s="106"/>
      <c r="E125" s="23" t="s">
        <v>39</v>
      </c>
      <c r="F125" s="15">
        <f>F127+F128+F126</f>
        <v>23086.792000000001</v>
      </c>
      <c r="G125" s="15">
        <f>G127+G128+G126</f>
        <v>49067.091999999997</v>
      </c>
      <c r="H125" s="15">
        <f t="shared" ref="H125:K125" si="49">H127+H128+H126</f>
        <v>49017.021000000001</v>
      </c>
      <c r="I125" s="15">
        <f t="shared" si="49"/>
        <v>48979.118999999999</v>
      </c>
      <c r="J125" s="15">
        <f t="shared" si="49"/>
        <v>50.070999999996275</v>
      </c>
      <c r="K125" s="15">
        <f t="shared" si="49"/>
        <v>37.902000000001863</v>
      </c>
      <c r="L125" s="108"/>
      <c r="M125" s="109"/>
      <c r="N125" s="109"/>
      <c r="O125" s="109"/>
      <c r="P125" s="43"/>
    </row>
    <row r="126" spans="1:17" ht="42" customHeight="1" x14ac:dyDescent="0.25">
      <c r="A126" s="96"/>
      <c r="B126" s="100"/>
      <c r="C126" s="104"/>
      <c r="D126" s="107"/>
      <c r="E126" s="23" t="s">
        <v>7</v>
      </c>
      <c r="F126" s="15">
        <f>F122</f>
        <v>0</v>
      </c>
      <c r="G126" s="15">
        <f t="shared" ref="G126:K126" si="50">G122</f>
        <v>1563.0260000000001</v>
      </c>
      <c r="H126" s="15">
        <f t="shared" si="50"/>
        <v>1563.0260000000001</v>
      </c>
      <c r="I126" s="15">
        <f t="shared" si="50"/>
        <v>1563.0260000000001</v>
      </c>
      <c r="J126" s="15">
        <f t="shared" si="50"/>
        <v>0</v>
      </c>
      <c r="K126" s="15">
        <f t="shared" si="50"/>
        <v>0</v>
      </c>
      <c r="L126" s="38"/>
      <c r="M126" s="43"/>
      <c r="N126" s="43"/>
      <c r="O126" s="43"/>
      <c r="P126" s="43"/>
    </row>
    <row r="127" spans="1:17" ht="42" customHeight="1" x14ac:dyDescent="0.25">
      <c r="A127" s="97"/>
      <c r="B127" s="101"/>
      <c r="C127" s="104"/>
      <c r="D127" s="101"/>
      <c r="E127" s="24" t="s">
        <v>2</v>
      </c>
      <c r="F127" s="16">
        <f t="shared" ref="F127:K128" si="51">F120+F123</f>
        <v>10125.299999999999</v>
      </c>
      <c r="G127" s="16">
        <f t="shared" si="51"/>
        <v>13695.781999999999</v>
      </c>
      <c r="H127" s="16">
        <f t="shared" si="51"/>
        <v>13695.781999999999</v>
      </c>
      <c r="I127" s="16">
        <f t="shared" si="51"/>
        <v>13695.781999999999</v>
      </c>
      <c r="J127" s="16">
        <f t="shared" si="51"/>
        <v>0</v>
      </c>
      <c r="K127" s="16">
        <f t="shared" si="51"/>
        <v>0</v>
      </c>
      <c r="L127" s="10"/>
      <c r="M127" s="10"/>
      <c r="N127" s="43"/>
      <c r="O127" s="43"/>
      <c r="P127" s="43"/>
    </row>
    <row r="128" spans="1:17" ht="45" customHeight="1" x14ac:dyDescent="0.25">
      <c r="A128" s="98"/>
      <c r="B128" s="102"/>
      <c r="C128" s="105"/>
      <c r="D128" s="102"/>
      <c r="E128" s="24" t="s">
        <v>6</v>
      </c>
      <c r="F128" s="16">
        <f t="shared" si="51"/>
        <v>12961.492</v>
      </c>
      <c r="G128" s="16">
        <f t="shared" si="51"/>
        <v>33808.284</v>
      </c>
      <c r="H128" s="16">
        <f t="shared" si="51"/>
        <v>33758.213000000003</v>
      </c>
      <c r="I128" s="16">
        <f t="shared" si="51"/>
        <v>33720.311000000002</v>
      </c>
      <c r="J128" s="16">
        <f t="shared" si="51"/>
        <v>50.070999999996275</v>
      </c>
      <c r="K128" s="16">
        <f t="shared" si="51"/>
        <v>37.902000000001863</v>
      </c>
      <c r="L128" s="10"/>
      <c r="M128" s="10"/>
      <c r="N128" s="43"/>
      <c r="O128" s="43"/>
      <c r="P128" s="43"/>
    </row>
    <row r="129" spans="1:28" ht="45" customHeight="1" x14ac:dyDescent="0.25">
      <c r="A129" s="150">
        <v>9</v>
      </c>
      <c r="B129" s="122" t="s">
        <v>71</v>
      </c>
      <c r="C129" s="124" t="s">
        <v>72</v>
      </c>
      <c r="D129" s="154" t="s">
        <v>54</v>
      </c>
      <c r="E129" s="26" t="s">
        <v>7</v>
      </c>
      <c r="F129" s="32"/>
      <c r="G129" s="32"/>
      <c r="H129" s="32"/>
      <c r="I129" s="32"/>
      <c r="J129" s="2"/>
      <c r="K129" s="2"/>
      <c r="L129" s="10"/>
      <c r="M129" s="10"/>
      <c r="N129" s="43"/>
      <c r="O129" s="43"/>
      <c r="P129" s="43"/>
    </row>
    <row r="130" spans="1:28" ht="45" customHeight="1" x14ac:dyDescent="0.25">
      <c r="A130" s="133"/>
      <c r="B130" s="151"/>
      <c r="C130" s="125"/>
      <c r="D130" s="155"/>
      <c r="E130" s="26" t="s">
        <v>2</v>
      </c>
      <c r="F130" s="32"/>
      <c r="G130" s="32"/>
      <c r="H130" s="32"/>
      <c r="I130" s="32"/>
      <c r="J130" s="2"/>
      <c r="K130" s="2"/>
      <c r="L130" s="157"/>
      <c r="M130" s="131"/>
      <c r="N130" s="43"/>
      <c r="O130" s="43"/>
      <c r="P130" s="43"/>
    </row>
    <row r="131" spans="1:28" ht="45" customHeight="1" x14ac:dyDescent="0.25">
      <c r="A131" s="133"/>
      <c r="B131" s="151"/>
      <c r="C131" s="125"/>
      <c r="D131" s="156"/>
      <c r="E131" s="65" t="s">
        <v>6</v>
      </c>
      <c r="F131" s="32"/>
      <c r="G131" s="32"/>
      <c r="H131" s="32"/>
      <c r="I131" s="32"/>
      <c r="J131" s="2"/>
      <c r="K131" s="2"/>
      <c r="L131" s="10"/>
      <c r="M131" s="10"/>
      <c r="N131" s="43"/>
      <c r="O131" s="43"/>
      <c r="P131" s="43"/>
    </row>
    <row r="132" spans="1:28" ht="45" customHeight="1" x14ac:dyDescent="0.25">
      <c r="A132" s="133"/>
      <c r="B132" s="151"/>
      <c r="C132" s="125"/>
      <c r="D132" s="154" t="s">
        <v>55</v>
      </c>
      <c r="E132" s="26" t="s">
        <v>7</v>
      </c>
      <c r="F132" s="32">
        <v>697.98099999999999</v>
      </c>
      <c r="G132" s="32">
        <v>697.98099999999999</v>
      </c>
      <c r="H132" s="32">
        <v>697.98099999999999</v>
      </c>
      <c r="I132" s="32">
        <v>697.98099999999999</v>
      </c>
      <c r="J132" s="2">
        <f t="shared" ref="J132:K134" si="52">SUM(G132-H132)</f>
        <v>0</v>
      </c>
      <c r="K132" s="2">
        <f t="shared" si="52"/>
        <v>0</v>
      </c>
      <c r="L132" s="10"/>
      <c r="M132" s="10"/>
      <c r="N132" s="43"/>
      <c r="O132" s="43"/>
      <c r="P132" s="43"/>
    </row>
    <row r="133" spans="1:28" ht="45" customHeight="1" x14ac:dyDescent="0.25">
      <c r="A133" s="133"/>
      <c r="B133" s="151"/>
      <c r="C133" s="125"/>
      <c r="D133" s="155"/>
      <c r="E133" s="26" t="s">
        <v>2</v>
      </c>
      <c r="F133" s="32">
        <v>14.244</v>
      </c>
      <c r="G133" s="32">
        <v>14.244</v>
      </c>
      <c r="H133" s="32">
        <v>14.244</v>
      </c>
      <c r="I133" s="32">
        <v>14.244</v>
      </c>
      <c r="J133" s="2">
        <f t="shared" si="52"/>
        <v>0</v>
      </c>
      <c r="K133" s="2">
        <f t="shared" si="52"/>
        <v>0</v>
      </c>
      <c r="L133" s="10"/>
      <c r="M133" s="10"/>
      <c r="N133" s="43"/>
      <c r="O133" s="43"/>
      <c r="P133" s="43"/>
    </row>
    <row r="134" spans="1:28" ht="45" customHeight="1" x14ac:dyDescent="0.25">
      <c r="A134" s="133"/>
      <c r="B134" s="151"/>
      <c r="C134" s="125"/>
      <c r="D134" s="156"/>
      <c r="E134" s="65" t="s">
        <v>6</v>
      </c>
      <c r="F134" s="80">
        <v>187.8</v>
      </c>
      <c r="G134" s="80">
        <v>223.03100000000001</v>
      </c>
      <c r="H134" s="80">
        <v>223.03100000000001</v>
      </c>
      <c r="I134" s="80">
        <v>223.03100000000001</v>
      </c>
      <c r="J134" s="2">
        <f t="shared" si="52"/>
        <v>0</v>
      </c>
      <c r="K134" s="2">
        <f t="shared" si="52"/>
        <v>0</v>
      </c>
      <c r="L134" s="10"/>
      <c r="M134" s="10"/>
      <c r="N134" s="43"/>
      <c r="O134" s="43"/>
      <c r="P134" s="43"/>
    </row>
    <row r="135" spans="1:28" ht="40.5" customHeight="1" x14ac:dyDescent="0.25">
      <c r="A135" s="133"/>
      <c r="B135" s="151"/>
      <c r="C135" s="125"/>
      <c r="D135" s="154" t="s">
        <v>66</v>
      </c>
      <c r="E135" s="26" t="s">
        <v>7</v>
      </c>
      <c r="F135" s="32"/>
      <c r="G135" s="32"/>
      <c r="H135" s="32"/>
      <c r="I135" s="32"/>
      <c r="J135" s="2"/>
      <c r="K135" s="2"/>
      <c r="L135" s="73"/>
      <c r="M135" s="74"/>
    </row>
    <row r="136" spans="1:28" ht="41.25" customHeight="1" x14ac:dyDescent="0.25">
      <c r="A136" s="133"/>
      <c r="B136" s="151"/>
      <c r="C136" s="125"/>
      <c r="D136" s="155"/>
      <c r="E136" s="26" t="s">
        <v>2</v>
      </c>
      <c r="F136" s="32"/>
      <c r="G136" s="32"/>
      <c r="H136" s="32"/>
      <c r="I136" s="32"/>
      <c r="J136" s="2"/>
      <c r="K136" s="2"/>
      <c r="L136" s="157"/>
      <c r="M136" s="131"/>
    </row>
    <row r="137" spans="1:28" ht="47.25" customHeight="1" x14ac:dyDescent="0.25">
      <c r="A137" s="134"/>
      <c r="B137" s="152"/>
      <c r="C137" s="153"/>
      <c r="D137" s="156"/>
      <c r="E137" s="65" t="s">
        <v>6</v>
      </c>
      <c r="F137" s="80"/>
      <c r="G137" s="80"/>
      <c r="H137" s="80"/>
      <c r="I137" s="80"/>
      <c r="J137" s="2"/>
      <c r="K137" s="2"/>
      <c r="L137" s="75"/>
      <c r="M137" s="76"/>
    </row>
    <row r="138" spans="1:28" ht="41.25" customHeight="1" x14ac:dyDescent="0.25">
      <c r="A138" s="69"/>
      <c r="B138" s="70"/>
      <c r="C138" s="71"/>
      <c r="D138" s="71"/>
      <c r="E138" s="22" t="s">
        <v>39</v>
      </c>
      <c r="F138" s="72">
        <f t="shared" ref="F138:K138" si="53">F139+F140+F141</f>
        <v>900.02500000000009</v>
      </c>
      <c r="G138" s="72">
        <f t="shared" si="53"/>
        <v>935.25600000000009</v>
      </c>
      <c r="H138" s="72">
        <f t="shared" si="53"/>
        <v>935.25600000000009</v>
      </c>
      <c r="I138" s="72">
        <f t="shared" si="53"/>
        <v>935.25600000000009</v>
      </c>
      <c r="J138" s="72">
        <f t="shared" si="53"/>
        <v>0</v>
      </c>
      <c r="K138" s="72">
        <f t="shared" si="53"/>
        <v>0</v>
      </c>
      <c r="L138" s="132"/>
      <c r="M138" s="109"/>
      <c r="N138" s="109"/>
    </row>
    <row r="139" spans="1:28" ht="43.5" customHeight="1" x14ac:dyDescent="0.25">
      <c r="A139" s="97"/>
      <c r="B139" s="135"/>
      <c r="C139" s="138"/>
      <c r="D139" s="138"/>
      <c r="E139" s="23" t="s">
        <v>7</v>
      </c>
      <c r="F139" s="72">
        <f>F129+F135+F132</f>
        <v>697.98099999999999</v>
      </c>
      <c r="G139" s="72">
        <f t="shared" ref="G139:K141" si="54">G129+G135+G132</f>
        <v>697.98099999999999</v>
      </c>
      <c r="H139" s="72">
        <f t="shared" si="54"/>
        <v>697.98099999999999</v>
      </c>
      <c r="I139" s="72">
        <f t="shared" si="54"/>
        <v>697.98099999999999</v>
      </c>
      <c r="J139" s="72">
        <f t="shared" si="54"/>
        <v>0</v>
      </c>
      <c r="K139" s="72">
        <f t="shared" si="54"/>
        <v>0</v>
      </c>
      <c r="L139" s="75"/>
      <c r="M139" s="76"/>
    </row>
    <row r="140" spans="1:28" ht="43.5" customHeight="1" x14ac:dyDescent="0.25">
      <c r="A140" s="133"/>
      <c r="B140" s="136"/>
      <c r="C140" s="139"/>
      <c r="D140" s="139"/>
      <c r="E140" s="23" t="s">
        <v>2</v>
      </c>
      <c r="F140" s="72">
        <f>F130+F136+F133</f>
        <v>14.244</v>
      </c>
      <c r="G140" s="72">
        <f t="shared" si="54"/>
        <v>14.244</v>
      </c>
      <c r="H140" s="72">
        <f t="shared" si="54"/>
        <v>14.244</v>
      </c>
      <c r="I140" s="72">
        <f t="shared" si="54"/>
        <v>14.244</v>
      </c>
      <c r="J140" s="72">
        <f t="shared" si="54"/>
        <v>0</v>
      </c>
      <c r="K140" s="72">
        <f t="shared" si="54"/>
        <v>0</v>
      </c>
      <c r="L140" s="75"/>
      <c r="M140" s="76"/>
    </row>
    <row r="141" spans="1:28" s="66" customFormat="1" ht="47.25" customHeight="1" x14ac:dyDescent="0.25">
      <c r="A141" s="134"/>
      <c r="B141" s="137"/>
      <c r="C141" s="140"/>
      <c r="D141" s="140"/>
      <c r="E141" s="23" t="s">
        <v>6</v>
      </c>
      <c r="F141" s="15">
        <f>F131+F137+F134</f>
        <v>187.8</v>
      </c>
      <c r="G141" s="15">
        <f t="shared" si="54"/>
        <v>223.03100000000001</v>
      </c>
      <c r="H141" s="15">
        <f t="shared" si="54"/>
        <v>223.03100000000001</v>
      </c>
      <c r="I141" s="15">
        <f t="shared" si="54"/>
        <v>223.03100000000001</v>
      </c>
      <c r="J141" s="15">
        <f t="shared" si="54"/>
        <v>0</v>
      </c>
      <c r="K141" s="15">
        <f t="shared" si="54"/>
        <v>0</v>
      </c>
      <c r="L141" s="75"/>
      <c r="M141" s="76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 ht="47.25" customHeight="1" x14ac:dyDescent="0.25">
      <c r="A142" s="141">
        <v>10</v>
      </c>
      <c r="B142" s="144" t="s">
        <v>61</v>
      </c>
      <c r="C142" s="147" t="s">
        <v>86</v>
      </c>
      <c r="D142" s="147" t="s">
        <v>47</v>
      </c>
      <c r="E142" s="91" t="s">
        <v>10</v>
      </c>
      <c r="F142" s="90"/>
      <c r="G142" s="68">
        <v>115.613</v>
      </c>
      <c r="H142" s="68">
        <v>115.613</v>
      </c>
      <c r="I142" s="68">
        <v>115.613</v>
      </c>
      <c r="J142" s="2">
        <f t="shared" ref="J142:K146" si="55">SUM(G142-H142)</f>
        <v>0</v>
      </c>
      <c r="K142" s="2">
        <f t="shared" si="55"/>
        <v>0</v>
      </c>
      <c r="L142" s="75"/>
      <c r="M142" s="76"/>
    </row>
    <row r="143" spans="1:28" ht="47.25" customHeight="1" x14ac:dyDescent="0.25">
      <c r="A143" s="142"/>
      <c r="B143" s="145"/>
      <c r="C143" s="148"/>
      <c r="D143" s="148"/>
      <c r="E143" s="67" t="s">
        <v>2</v>
      </c>
      <c r="F143" s="68"/>
      <c r="G143" s="68">
        <v>0</v>
      </c>
      <c r="H143" s="68">
        <v>0</v>
      </c>
      <c r="I143" s="68">
        <v>0</v>
      </c>
      <c r="J143" s="2">
        <f t="shared" si="55"/>
        <v>0</v>
      </c>
      <c r="K143" s="2">
        <f t="shared" si="55"/>
        <v>0</v>
      </c>
      <c r="L143" s="75"/>
      <c r="M143" s="76"/>
    </row>
    <row r="144" spans="1:28" ht="47.25" customHeight="1" x14ac:dyDescent="0.25">
      <c r="A144" s="142"/>
      <c r="B144" s="145"/>
      <c r="C144" s="148"/>
      <c r="D144" s="149"/>
      <c r="E144" s="20" t="s">
        <v>6</v>
      </c>
      <c r="F144" s="32">
        <v>7018.2560000000003</v>
      </c>
      <c r="G144" s="32">
        <v>8089.5169999999998</v>
      </c>
      <c r="H144" s="32">
        <v>8089.5169999999998</v>
      </c>
      <c r="I144" s="32">
        <v>8089.5169999999998</v>
      </c>
      <c r="J144" s="2">
        <f t="shared" si="55"/>
        <v>0</v>
      </c>
      <c r="K144" s="2">
        <f>SUM(H144-I144)</f>
        <v>0</v>
      </c>
      <c r="L144" s="128"/>
      <c r="M144" s="129"/>
    </row>
    <row r="145" spans="1:15" ht="47.25" customHeight="1" x14ac:dyDescent="0.25">
      <c r="A145" s="142"/>
      <c r="B145" s="145"/>
      <c r="C145" s="148"/>
      <c r="D145" s="118" t="s">
        <v>48</v>
      </c>
      <c r="E145" s="26" t="s">
        <v>2</v>
      </c>
      <c r="F145" s="2">
        <v>13462.7</v>
      </c>
      <c r="G145" s="2">
        <v>28074.958999999999</v>
      </c>
      <c r="H145" s="2">
        <v>28074.958999999999</v>
      </c>
      <c r="I145" s="2">
        <v>28074.958999999999</v>
      </c>
      <c r="J145" s="2">
        <f t="shared" si="55"/>
        <v>0</v>
      </c>
      <c r="K145" s="2">
        <f>SUM(H145-I145)</f>
        <v>0</v>
      </c>
      <c r="L145" s="130"/>
      <c r="M145" s="129"/>
    </row>
    <row r="146" spans="1:15" ht="47.25" customHeight="1" x14ac:dyDescent="0.25">
      <c r="A146" s="142"/>
      <c r="B146" s="145"/>
      <c r="C146" s="148"/>
      <c r="D146" s="119"/>
      <c r="E146" s="20" t="s">
        <v>6</v>
      </c>
      <c r="F146" s="2">
        <v>13285.504999999999</v>
      </c>
      <c r="G146" s="2">
        <v>14074.241</v>
      </c>
      <c r="H146" s="2">
        <v>14074.241</v>
      </c>
      <c r="I146" s="2">
        <v>14074.241</v>
      </c>
      <c r="J146" s="2">
        <f t="shared" si="55"/>
        <v>0</v>
      </c>
      <c r="K146" s="2">
        <f>SUM(H146-I146)</f>
        <v>0</v>
      </c>
      <c r="L146" s="132"/>
      <c r="M146" s="131"/>
    </row>
    <row r="147" spans="1:15" ht="47.25" customHeight="1" x14ac:dyDescent="0.25">
      <c r="A147" s="142"/>
      <c r="B147" s="145"/>
      <c r="C147" s="148"/>
      <c r="D147" s="118" t="s">
        <v>49</v>
      </c>
      <c r="E147" s="26" t="s">
        <v>2</v>
      </c>
      <c r="F147" s="2"/>
      <c r="G147" s="2"/>
      <c r="H147" s="2"/>
      <c r="I147" s="2"/>
      <c r="J147" s="2"/>
      <c r="K147" s="2"/>
      <c r="L147" s="63"/>
      <c r="M147" s="64"/>
    </row>
    <row r="148" spans="1:15" ht="47.25" customHeight="1" x14ac:dyDescent="0.25">
      <c r="A148" s="142"/>
      <c r="B148" s="145"/>
      <c r="C148" s="148"/>
      <c r="D148" s="119"/>
      <c r="E148" s="20" t="s">
        <v>6</v>
      </c>
      <c r="F148" s="2">
        <v>440.38299999999998</v>
      </c>
      <c r="G148" s="2">
        <v>522.72</v>
      </c>
      <c r="H148" s="2">
        <v>522.72</v>
      </c>
      <c r="I148" s="2">
        <v>522.72</v>
      </c>
      <c r="J148" s="2">
        <f t="shared" ref="J148" si="56">SUM(G148-H148)</f>
        <v>0</v>
      </c>
      <c r="K148" s="2">
        <f>SUM(H148-I148)</f>
        <v>0</v>
      </c>
      <c r="L148" s="10"/>
      <c r="M148" s="64"/>
    </row>
    <row r="149" spans="1:15" ht="47.25" customHeight="1" x14ac:dyDescent="0.25">
      <c r="A149" s="142"/>
      <c r="B149" s="145"/>
      <c r="C149" s="148"/>
      <c r="D149" s="118" t="s">
        <v>50</v>
      </c>
      <c r="E149" s="26" t="s">
        <v>2</v>
      </c>
      <c r="F149" s="2"/>
      <c r="G149" s="2"/>
      <c r="H149" s="2"/>
      <c r="I149" s="2"/>
      <c r="J149" s="2"/>
      <c r="K149" s="2"/>
      <c r="L149" s="17"/>
      <c r="M149" s="17"/>
    </row>
    <row r="150" spans="1:15" ht="47.25" customHeight="1" x14ac:dyDescent="0.25">
      <c r="A150" s="143"/>
      <c r="B150" s="146"/>
      <c r="C150" s="149"/>
      <c r="D150" s="119"/>
      <c r="E150" s="20" t="s">
        <v>6</v>
      </c>
      <c r="F150" s="2">
        <v>3000</v>
      </c>
      <c r="G150" s="2">
        <v>3000</v>
      </c>
      <c r="H150" s="2">
        <v>3000</v>
      </c>
      <c r="I150" s="2">
        <v>3000</v>
      </c>
      <c r="J150" s="2">
        <f t="shared" ref="J150" si="57">SUM(G150-H150)</f>
        <v>0</v>
      </c>
      <c r="K150" s="2">
        <f>SUM(H150-I150)</f>
        <v>0</v>
      </c>
      <c r="L150" s="10"/>
      <c r="M150" s="10"/>
    </row>
    <row r="151" spans="1:15" ht="47.25" customHeight="1" x14ac:dyDescent="0.25">
      <c r="A151" s="95"/>
      <c r="B151" s="99"/>
      <c r="C151" s="103" t="s">
        <v>85</v>
      </c>
      <c r="D151" s="106"/>
      <c r="E151" s="23" t="s">
        <v>39</v>
      </c>
      <c r="F151" s="15">
        <f>F153+F154+F142</f>
        <v>37206.843999999997</v>
      </c>
      <c r="G151" s="15">
        <f t="shared" ref="G151:K151" si="58">G153+G154+G142</f>
        <v>53877.05</v>
      </c>
      <c r="H151" s="15">
        <f t="shared" si="58"/>
        <v>53877.05</v>
      </c>
      <c r="I151" s="15">
        <f t="shared" si="58"/>
        <v>53877.05</v>
      </c>
      <c r="J151" s="15">
        <f t="shared" si="58"/>
        <v>0</v>
      </c>
      <c r="K151" s="15">
        <f t="shared" si="58"/>
        <v>0</v>
      </c>
      <c r="L151" s="108"/>
      <c r="M151" s="109"/>
      <c r="N151" s="109"/>
      <c r="O151" s="109"/>
    </row>
    <row r="152" spans="1:15" ht="47.25" customHeight="1" x14ac:dyDescent="0.25">
      <c r="A152" s="96"/>
      <c r="B152" s="100"/>
      <c r="C152" s="104"/>
      <c r="D152" s="107"/>
      <c r="E152" s="23" t="s">
        <v>7</v>
      </c>
      <c r="F152" s="15">
        <f>F142</f>
        <v>0</v>
      </c>
      <c r="G152" s="15">
        <f t="shared" ref="G152:K152" si="59">G142</f>
        <v>115.613</v>
      </c>
      <c r="H152" s="15">
        <f t="shared" si="59"/>
        <v>115.613</v>
      </c>
      <c r="I152" s="15">
        <f t="shared" si="59"/>
        <v>115.613</v>
      </c>
      <c r="J152" s="15">
        <f t="shared" si="59"/>
        <v>0</v>
      </c>
      <c r="K152" s="15">
        <f t="shared" si="59"/>
        <v>0</v>
      </c>
      <c r="L152" s="38"/>
      <c r="M152" s="43"/>
      <c r="N152" s="43"/>
      <c r="O152" s="43"/>
    </row>
    <row r="153" spans="1:15" ht="47.25" customHeight="1" x14ac:dyDescent="0.25">
      <c r="A153" s="97"/>
      <c r="B153" s="101"/>
      <c r="C153" s="104"/>
      <c r="D153" s="101"/>
      <c r="E153" s="24" t="s">
        <v>2</v>
      </c>
      <c r="F153" s="16">
        <f t="shared" ref="F153:K154" si="60">F143+F145+F147+F149</f>
        <v>13462.7</v>
      </c>
      <c r="G153" s="16">
        <f t="shared" si="60"/>
        <v>28074.958999999999</v>
      </c>
      <c r="H153" s="16">
        <f t="shared" si="60"/>
        <v>28074.958999999999</v>
      </c>
      <c r="I153" s="16">
        <f t="shared" si="60"/>
        <v>28074.958999999999</v>
      </c>
      <c r="J153" s="16">
        <f t="shared" si="60"/>
        <v>0</v>
      </c>
      <c r="K153" s="16">
        <f t="shared" si="60"/>
        <v>0</v>
      </c>
      <c r="L153" s="7"/>
      <c r="M153" s="7"/>
    </row>
    <row r="154" spans="1:15" ht="47.25" customHeight="1" x14ac:dyDescent="0.25">
      <c r="A154" s="98"/>
      <c r="B154" s="102"/>
      <c r="C154" s="105"/>
      <c r="D154" s="102"/>
      <c r="E154" s="24" t="s">
        <v>6</v>
      </c>
      <c r="F154" s="16">
        <f t="shared" si="60"/>
        <v>23744.144</v>
      </c>
      <c r="G154" s="16">
        <f t="shared" si="60"/>
        <v>25686.478000000003</v>
      </c>
      <c r="H154" s="16">
        <f t="shared" si="60"/>
        <v>25686.478000000003</v>
      </c>
      <c r="I154" s="16">
        <f t="shared" si="60"/>
        <v>25686.478000000003</v>
      </c>
      <c r="J154" s="16">
        <f t="shared" si="60"/>
        <v>0</v>
      </c>
      <c r="K154" s="16">
        <f t="shared" si="60"/>
        <v>0</v>
      </c>
      <c r="L154" s="7"/>
      <c r="M154" s="7"/>
    </row>
    <row r="155" spans="1:15" ht="36" customHeight="1" x14ac:dyDescent="0.25">
      <c r="A155" s="120">
        <v>11</v>
      </c>
      <c r="B155" s="122" t="s">
        <v>75</v>
      </c>
      <c r="C155" s="124" t="s">
        <v>74</v>
      </c>
      <c r="D155" s="126" t="s">
        <v>67</v>
      </c>
      <c r="E155" s="67" t="s">
        <v>2</v>
      </c>
      <c r="F155" s="68"/>
      <c r="G155" s="68"/>
      <c r="H155" s="68"/>
      <c r="I155" s="68"/>
      <c r="J155" s="2"/>
      <c r="K155" s="2"/>
      <c r="L155" s="75"/>
      <c r="M155" s="76"/>
    </row>
    <row r="156" spans="1:15" ht="47.25" customHeight="1" x14ac:dyDescent="0.25">
      <c r="A156" s="121"/>
      <c r="B156" s="123"/>
      <c r="C156" s="125"/>
      <c r="D156" s="127"/>
      <c r="E156" s="20" t="s">
        <v>6</v>
      </c>
      <c r="F156" s="32"/>
      <c r="G156" s="32"/>
      <c r="H156" s="32"/>
      <c r="I156" s="32"/>
      <c r="J156" s="2"/>
      <c r="K156" s="2"/>
      <c r="L156" s="128"/>
      <c r="M156" s="129"/>
    </row>
    <row r="157" spans="1:15" ht="40.5" customHeight="1" x14ac:dyDescent="0.25">
      <c r="A157" s="121"/>
      <c r="B157" s="123"/>
      <c r="C157" s="125"/>
      <c r="D157" s="118" t="s">
        <v>68</v>
      </c>
      <c r="E157" s="26" t="s">
        <v>2</v>
      </c>
      <c r="F157" s="2">
        <v>0</v>
      </c>
      <c r="G157" s="2">
        <v>56</v>
      </c>
      <c r="H157" s="2">
        <v>56</v>
      </c>
      <c r="I157" s="2">
        <v>56</v>
      </c>
      <c r="J157" s="2">
        <f t="shared" ref="J157" si="61">SUM(G157-H157)</f>
        <v>0</v>
      </c>
      <c r="K157" s="2">
        <f>SUM(H157-I157)</f>
        <v>0</v>
      </c>
      <c r="L157" s="130"/>
      <c r="M157" s="131"/>
    </row>
    <row r="158" spans="1:15" ht="47.25" customHeight="1" x14ac:dyDescent="0.25">
      <c r="A158" s="121"/>
      <c r="B158" s="123"/>
      <c r="C158" s="125"/>
      <c r="D158" s="119"/>
      <c r="E158" s="20" t="s">
        <v>6</v>
      </c>
      <c r="F158" s="2">
        <v>34</v>
      </c>
      <c r="G158" s="2">
        <v>34</v>
      </c>
      <c r="H158" s="2">
        <v>34</v>
      </c>
      <c r="I158" s="2">
        <v>34</v>
      </c>
      <c r="J158" s="2">
        <f t="shared" ref="J158" si="62">SUM(G158-H158)</f>
        <v>0</v>
      </c>
      <c r="K158" s="2">
        <f>SUM(H158-I158)</f>
        <v>0</v>
      </c>
      <c r="L158" s="132"/>
      <c r="M158" s="131"/>
      <c r="N158" s="116"/>
      <c r="O158" s="117"/>
    </row>
    <row r="159" spans="1:15" ht="36.75" customHeight="1" x14ac:dyDescent="0.25">
      <c r="A159" s="121"/>
      <c r="B159" s="123"/>
      <c r="C159" s="125"/>
      <c r="D159" s="118" t="s">
        <v>69</v>
      </c>
      <c r="E159" s="26" t="s">
        <v>2</v>
      </c>
      <c r="F159" s="2">
        <v>0</v>
      </c>
      <c r="G159" s="2">
        <v>38</v>
      </c>
      <c r="H159" s="2">
        <v>38</v>
      </c>
      <c r="I159" s="2">
        <v>38</v>
      </c>
      <c r="J159" s="2">
        <f t="shared" ref="J159" si="63">SUM(G159-H159)</f>
        <v>0</v>
      </c>
      <c r="K159" s="2">
        <f>SUM(H159-I159)</f>
        <v>0</v>
      </c>
      <c r="L159" s="63"/>
      <c r="M159" s="64"/>
    </row>
    <row r="160" spans="1:15" ht="47.25" customHeight="1" x14ac:dyDescent="0.25">
      <c r="A160" s="121"/>
      <c r="B160" s="123"/>
      <c r="C160" s="125"/>
      <c r="D160" s="119"/>
      <c r="E160" s="20" t="s">
        <v>6</v>
      </c>
      <c r="F160" s="2">
        <v>66</v>
      </c>
      <c r="G160" s="2">
        <v>0</v>
      </c>
      <c r="H160" s="2">
        <v>0</v>
      </c>
      <c r="I160" s="2">
        <v>0</v>
      </c>
      <c r="J160" s="2">
        <f t="shared" ref="J160" si="64">SUM(G160-H160)</f>
        <v>0</v>
      </c>
      <c r="K160" s="2">
        <f>SUM(H160-I160)</f>
        <v>0</v>
      </c>
      <c r="L160" s="10"/>
      <c r="M160" s="64"/>
    </row>
    <row r="161" spans="1:15" ht="37.5" customHeight="1" x14ac:dyDescent="0.25">
      <c r="A161" s="95"/>
      <c r="B161" s="99"/>
      <c r="C161" s="103"/>
      <c r="D161" s="106"/>
      <c r="E161" s="23" t="s">
        <v>39</v>
      </c>
      <c r="F161" s="15">
        <f t="shared" ref="F161:K161" si="65">F162+F163</f>
        <v>100</v>
      </c>
      <c r="G161" s="15">
        <f t="shared" si="65"/>
        <v>128</v>
      </c>
      <c r="H161" s="15">
        <f t="shared" si="65"/>
        <v>128</v>
      </c>
      <c r="I161" s="15">
        <f t="shared" si="65"/>
        <v>128</v>
      </c>
      <c r="J161" s="15">
        <f t="shared" si="65"/>
        <v>0</v>
      </c>
      <c r="K161" s="15">
        <f t="shared" si="65"/>
        <v>0</v>
      </c>
      <c r="L161" s="108"/>
      <c r="M161" s="109"/>
      <c r="N161" s="109"/>
      <c r="O161" s="109"/>
    </row>
    <row r="162" spans="1:15" ht="39" customHeight="1" x14ac:dyDescent="0.25">
      <c r="A162" s="97"/>
      <c r="B162" s="101"/>
      <c r="C162" s="104"/>
      <c r="D162" s="101"/>
      <c r="E162" s="24" t="s">
        <v>2</v>
      </c>
      <c r="F162" s="16">
        <f>F155+F157+F159</f>
        <v>0</v>
      </c>
      <c r="G162" s="16">
        <f t="shared" ref="G162:K163" si="66">G155+G157+G159</f>
        <v>94</v>
      </c>
      <c r="H162" s="16">
        <f t="shared" si="66"/>
        <v>94</v>
      </c>
      <c r="I162" s="16">
        <f t="shared" si="66"/>
        <v>94</v>
      </c>
      <c r="J162" s="16">
        <f t="shared" si="66"/>
        <v>0</v>
      </c>
      <c r="K162" s="16">
        <f t="shared" si="66"/>
        <v>0</v>
      </c>
      <c r="L162" s="7"/>
      <c r="M162" s="7"/>
      <c r="N162" s="7"/>
    </row>
    <row r="163" spans="1:15" ht="43.5" customHeight="1" x14ac:dyDescent="0.25">
      <c r="A163" s="98"/>
      <c r="B163" s="102"/>
      <c r="C163" s="105"/>
      <c r="D163" s="102"/>
      <c r="E163" s="24" t="s">
        <v>6</v>
      </c>
      <c r="F163" s="16">
        <f>F156+F158+F160</f>
        <v>100</v>
      </c>
      <c r="G163" s="16">
        <f t="shared" si="66"/>
        <v>34</v>
      </c>
      <c r="H163" s="16">
        <f t="shared" si="66"/>
        <v>34</v>
      </c>
      <c r="I163" s="16">
        <f t="shared" si="66"/>
        <v>34</v>
      </c>
      <c r="J163" s="16">
        <f t="shared" si="66"/>
        <v>0</v>
      </c>
      <c r="K163" s="16">
        <f t="shared" si="66"/>
        <v>0</v>
      </c>
      <c r="L163" s="7"/>
      <c r="M163" s="7"/>
      <c r="N163" s="7"/>
    </row>
    <row r="164" spans="1:15" ht="35.25" customHeight="1" x14ac:dyDescent="0.25">
      <c r="A164" s="110"/>
      <c r="B164" s="112"/>
      <c r="C164" s="30"/>
      <c r="D164" s="30"/>
      <c r="E164" s="33" t="s">
        <v>39</v>
      </c>
      <c r="F164" s="31">
        <f>F165+F166+F168+F167</f>
        <v>450324.364</v>
      </c>
      <c r="G164" s="31">
        <f t="shared" ref="G164:K164" si="67">G165+G166+G168+G167</f>
        <v>610067.16599999997</v>
      </c>
      <c r="H164" s="31">
        <f t="shared" si="67"/>
        <v>597626.56299999997</v>
      </c>
      <c r="I164" s="31">
        <f t="shared" si="67"/>
        <v>597484.98499999999</v>
      </c>
      <c r="J164" s="31">
        <f t="shared" si="67"/>
        <v>12440.60299999999</v>
      </c>
      <c r="K164" s="31">
        <f t="shared" si="67"/>
        <v>141.57800000000185</v>
      </c>
      <c r="L164" s="7"/>
      <c r="M164" s="7"/>
      <c r="N164" s="7"/>
    </row>
    <row r="165" spans="1:15" ht="37.5" customHeight="1" x14ac:dyDescent="0.25">
      <c r="A165" s="111"/>
      <c r="B165" s="113"/>
      <c r="C165" s="48"/>
      <c r="D165" s="18"/>
      <c r="E165" s="33" t="s">
        <v>10</v>
      </c>
      <c r="F165" s="31">
        <f>F25+F40+F59+F86+F101+F117+F139+F126+F152</f>
        <v>19296.723000000002</v>
      </c>
      <c r="G165" s="31">
        <f t="shared" ref="G165:K165" si="68">G25+G40+G59+G86+G101+G117+G139+G126+G152</f>
        <v>26401.886999999999</v>
      </c>
      <c r="H165" s="31">
        <f t="shared" si="68"/>
        <v>26041.5</v>
      </c>
      <c r="I165" s="31">
        <f t="shared" si="68"/>
        <v>26041.5</v>
      </c>
      <c r="J165" s="31">
        <f t="shared" si="68"/>
        <v>360.38700000000063</v>
      </c>
      <c r="K165" s="31">
        <f t="shared" si="68"/>
        <v>0</v>
      </c>
      <c r="L165" s="7"/>
      <c r="M165" s="7"/>
      <c r="N165" s="7"/>
    </row>
    <row r="166" spans="1:15" ht="45" customHeight="1" x14ac:dyDescent="0.25">
      <c r="A166" s="111"/>
      <c r="B166" s="113"/>
      <c r="C166" s="114"/>
      <c r="D166" s="19"/>
      <c r="E166" s="33" t="s">
        <v>2</v>
      </c>
      <c r="F166" s="31">
        <f t="shared" ref="F166:K166" si="69">F26+F41+F60+F69+F87+F102+F118+F127+F140+F162+F153</f>
        <v>299048.58600000001</v>
      </c>
      <c r="G166" s="31">
        <f t="shared" si="69"/>
        <v>391237.11399999994</v>
      </c>
      <c r="H166" s="31">
        <f t="shared" si="69"/>
        <v>381411.48799999995</v>
      </c>
      <c r="I166" s="31">
        <f t="shared" si="69"/>
        <v>381307.81199999998</v>
      </c>
      <c r="J166" s="31">
        <f t="shared" si="69"/>
        <v>9825.626000000002</v>
      </c>
      <c r="K166" s="31">
        <f t="shared" si="69"/>
        <v>103.676</v>
      </c>
      <c r="L166" s="7"/>
      <c r="M166" s="7"/>
      <c r="N166" s="7"/>
    </row>
    <row r="167" spans="1:15" ht="50.25" customHeight="1" x14ac:dyDescent="0.25">
      <c r="A167" s="111"/>
      <c r="B167" s="113"/>
      <c r="C167" s="114"/>
      <c r="D167" s="19"/>
      <c r="E167" s="33" t="s">
        <v>8</v>
      </c>
      <c r="F167" s="31">
        <f>F27+F42+F62</f>
        <v>0</v>
      </c>
      <c r="G167" s="31">
        <f t="shared" ref="G167:K167" si="70">G27+G42+G62</f>
        <v>1570</v>
      </c>
      <c r="H167" s="31">
        <f t="shared" si="70"/>
        <v>1570</v>
      </c>
      <c r="I167" s="31">
        <f t="shared" si="70"/>
        <v>1570</v>
      </c>
      <c r="J167" s="31">
        <f t="shared" si="70"/>
        <v>0</v>
      </c>
      <c r="K167" s="31">
        <f t="shared" si="70"/>
        <v>0</v>
      </c>
      <c r="L167" s="7"/>
      <c r="M167" s="7"/>
      <c r="N167" s="7"/>
    </row>
    <row r="168" spans="1:15" ht="43.5" customHeight="1" x14ac:dyDescent="0.25">
      <c r="A168" s="111"/>
      <c r="B168" s="113"/>
      <c r="C168" s="114"/>
      <c r="D168" s="19"/>
      <c r="E168" s="33" t="s">
        <v>6</v>
      </c>
      <c r="F168" s="31">
        <f t="shared" ref="F168:K168" si="71">F28+F43+F61+F70+F88+F103+F119+F128+F141+F163+F154</f>
        <v>131979.05499999999</v>
      </c>
      <c r="G168" s="31">
        <f t="shared" si="71"/>
        <v>190858.16500000001</v>
      </c>
      <c r="H168" s="31">
        <f t="shared" si="71"/>
        <v>188603.57499999998</v>
      </c>
      <c r="I168" s="31">
        <f t="shared" si="71"/>
        <v>188565.67299999998</v>
      </c>
      <c r="J168" s="31">
        <f t="shared" si="71"/>
        <v>2254.5899999999874</v>
      </c>
      <c r="K168" s="31">
        <f t="shared" si="71"/>
        <v>37.902000000001863</v>
      </c>
      <c r="L168" s="7"/>
      <c r="M168" s="7"/>
      <c r="N168" s="7"/>
    </row>
    <row r="169" spans="1:15" x14ac:dyDescent="0.25">
      <c r="A169" s="3"/>
      <c r="B169" s="3"/>
      <c r="C169" s="3"/>
      <c r="D169" s="3"/>
      <c r="E169" s="4"/>
      <c r="F169" s="4"/>
      <c r="G169" s="5"/>
      <c r="H169" s="5"/>
      <c r="I169" s="5"/>
      <c r="J169" s="5"/>
      <c r="K169" s="5"/>
      <c r="L169" s="7"/>
      <c r="M169" s="7"/>
      <c r="N169" s="7"/>
    </row>
    <row r="170" spans="1:15" ht="21" customHeight="1" x14ac:dyDescent="0.25">
      <c r="A170" s="3"/>
      <c r="B170" s="115"/>
      <c r="C170" s="115"/>
      <c r="D170" s="109"/>
      <c r="E170" s="4"/>
      <c r="F170" s="4"/>
      <c r="G170" s="5"/>
      <c r="H170" s="5"/>
      <c r="I170" s="5"/>
      <c r="J170" s="5"/>
      <c r="K170" s="5"/>
      <c r="L170" s="7"/>
      <c r="M170" s="7"/>
      <c r="N170" s="7"/>
    </row>
    <row r="171" spans="1:15" ht="20.25" customHeight="1" x14ac:dyDescent="0.25">
      <c r="A171" s="3"/>
      <c r="B171" s="109"/>
      <c r="C171" s="109"/>
      <c r="D171" s="109"/>
      <c r="E171" s="4"/>
      <c r="F171" s="4"/>
      <c r="G171" s="5"/>
      <c r="H171" s="5"/>
      <c r="I171" s="5"/>
      <c r="J171" s="5"/>
      <c r="K171" s="5"/>
      <c r="L171" s="7"/>
      <c r="M171" s="7"/>
      <c r="N171" s="7"/>
    </row>
    <row r="172" spans="1:15" ht="18.75" x14ac:dyDescent="0.3">
      <c r="B172" t="s">
        <v>4</v>
      </c>
      <c r="C172" s="6"/>
      <c r="D172" s="6"/>
      <c r="L172" s="7"/>
      <c r="M172" s="7"/>
      <c r="N172" s="7"/>
    </row>
  </sheetData>
  <mergeCells count="190">
    <mergeCell ref="A2:K2"/>
    <mergeCell ref="A5:A6"/>
    <mergeCell ref="B5:B6"/>
    <mergeCell ref="C5:C6"/>
    <mergeCell ref="D5:D6"/>
    <mergeCell ref="E5:K5"/>
    <mergeCell ref="O23:P23"/>
    <mergeCell ref="A7:A23"/>
    <mergeCell ref="B7:B23"/>
    <mergeCell ref="C7:C23"/>
    <mergeCell ref="D7:D8"/>
    <mergeCell ref="L8:M8"/>
    <mergeCell ref="D10:D13"/>
    <mergeCell ref="D14:D15"/>
    <mergeCell ref="L14:N14"/>
    <mergeCell ref="L15:M15"/>
    <mergeCell ref="D18:D20"/>
    <mergeCell ref="D3:G3"/>
    <mergeCell ref="A24:A28"/>
    <mergeCell ref="B24:B28"/>
    <mergeCell ref="C24:C28"/>
    <mergeCell ref="D24:D28"/>
    <mergeCell ref="A29:A38"/>
    <mergeCell ref="B29:B38"/>
    <mergeCell ref="C29:C38"/>
    <mergeCell ref="D29:D32"/>
    <mergeCell ref="L19:M19"/>
    <mergeCell ref="L20:M20"/>
    <mergeCell ref="D21:D23"/>
    <mergeCell ref="L22:M22"/>
    <mergeCell ref="L23:M23"/>
    <mergeCell ref="L31:N31"/>
    <mergeCell ref="D33:D34"/>
    <mergeCell ref="D36:D37"/>
    <mergeCell ref="L38:M38"/>
    <mergeCell ref="A39:A43"/>
    <mergeCell ref="B39:B43"/>
    <mergeCell ref="C39:C43"/>
    <mergeCell ref="D39:D43"/>
    <mergeCell ref="L39:O39"/>
    <mergeCell ref="O54:P54"/>
    <mergeCell ref="D55:D57"/>
    <mergeCell ref="L57:O57"/>
    <mergeCell ref="P57:Q57"/>
    <mergeCell ref="A58:A61"/>
    <mergeCell ref="D58:D62"/>
    <mergeCell ref="L58:O58"/>
    <mergeCell ref="O47:P47"/>
    <mergeCell ref="L48:M48"/>
    <mergeCell ref="O48:P48"/>
    <mergeCell ref="D49:D51"/>
    <mergeCell ref="L51:N51"/>
    <mergeCell ref="O51:P51"/>
    <mergeCell ref="A44:A57"/>
    <mergeCell ref="B44:B57"/>
    <mergeCell ref="C44:C57"/>
    <mergeCell ref="D44:D46"/>
    <mergeCell ref="L46:N46"/>
    <mergeCell ref="L47:N47"/>
    <mergeCell ref="D52:D53"/>
    <mergeCell ref="L52:M52"/>
    <mergeCell ref="L54:M54"/>
    <mergeCell ref="A63:A67"/>
    <mergeCell ref="B63:B67"/>
    <mergeCell ref="C63:C67"/>
    <mergeCell ref="D63:D64"/>
    <mergeCell ref="L63:M63"/>
    <mergeCell ref="L64:M64"/>
    <mergeCell ref="D65:D66"/>
    <mergeCell ref="L65:M65"/>
    <mergeCell ref="L66:M66"/>
    <mergeCell ref="L67:M67"/>
    <mergeCell ref="L72:M73"/>
    <mergeCell ref="D74:D76"/>
    <mergeCell ref="L74:M74"/>
    <mergeCell ref="L75:M76"/>
    <mergeCell ref="D77:D79"/>
    <mergeCell ref="L78:M79"/>
    <mergeCell ref="A68:A70"/>
    <mergeCell ref="B68:B70"/>
    <mergeCell ref="C68:C70"/>
    <mergeCell ref="D68:D70"/>
    <mergeCell ref="L68:O68"/>
    <mergeCell ref="A71:A84"/>
    <mergeCell ref="B71:B84"/>
    <mergeCell ref="C71:C84"/>
    <mergeCell ref="D71:D73"/>
    <mergeCell ref="L71:M71"/>
    <mergeCell ref="D80:D81"/>
    <mergeCell ref="L80:M81"/>
    <mergeCell ref="D82:D84"/>
    <mergeCell ref="L83:M84"/>
    <mergeCell ref="O84:P84"/>
    <mergeCell ref="A85:A88"/>
    <mergeCell ref="B85:B88"/>
    <mergeCell ref="C85:C88"/>
    <mergeCell ref="D85:D88"/>
    <mergeCell ref="L85:O85"/>
    <mergeCell ref="L98:M99"/>
    <mergeCell ref="A100:A103"/>
    <mergeCell ref="B100:B103"/>
    <mergeCell ref="C100:C103"/>
    <mergeCell ref="D100:D103"/>
    <mergeCell ref="L100:O100"/>
    <mergeCell ref="A89:A99"/>
    <mergeCell ref="B89:B99"/>
    <mergeCell ref="C89:C99"/>
    <mergeCell ref="D89:D91"/>
    <mergeCell ref="L90:M90"/>
    <mergeCell ref="D92:D94"/>
    <mergeCell ref="L93:M94"/>
    <mergeCell ref="D95:D96"/>
    <mergeCell ref="L95:M96"/>
    <mergeCell ref="D97:D99"/>
    <mergeCell ref="A116:A119"/>
    <mergeCell ref="B116:B119"/>
    <mergeCell ref="C116:C119"/>
    <mergeCell ref="D116:D119"/>
    <mergeCell ref="A120:A124"/>
    <mergeCell ref="B120:B124"/>
    <mergeCell ref="C120:C124"/>
    <mergeCell ref="D120:D121"/>
    <mergeCell ref="N108:O108"/>
    <mergeCell ref="D109:D110"/>
    <mergeCell ref="L110:N110"/>
    <mergeCell ref="D111:D112"/>
    <mergeCell ref="L111:M112"/>
    <mergeCell ref="D113:D115"/>
    <mergeCell ref="L114:M115"/>
    <mergeCell ref="N115:Q115"/>
    <mergeCell ref="A104:A115"/>
    <mergeCell ref="B104:B115"/>
    <mergeCell ref="C104:C115"/>
    <mergeCell ref="D104:D106"/>
    <mergeCell ref="L105:M106"/>
    <mergeCell ref="D107:D108"/>
    <mergeCell ref="L107:M108"/>
    <mergeCell ref="A129:A137"/>
    <mergeCell ref="B129:B137"/>
    <mergeCell ref="C129:C137"/>
    <mergeCell ref="D129:D131"/>
    <mergeCell ref="L130:M130"/>
    <mergeCell ref="D132:D134"/>
    <mergeCell ref="D135:D137"/>
    <mergeCell ref="L136:M136"/>
    <mergeCell ref="L120:M121"/>
    <mergeCell ref="D122:D124"/>
    <mergeCell ref="L124:M124"/>
    <mergeCell ref="A125:A128"/>
    <mergeCell ref="B125:B128"/>
    <mergeCell ref="C125:C128"/>
    <mergeCell ref="D125:D128"/>
    <mergeCell ref="L125:O125"/>
    <mergeCell ref="L138:N138"/>
    <mergeCell ref="A139:A141"/>
    <mergeCell ref="B139:B141"/>
    <mergeCell ref="C139:C141"/>
    <mergeCell ref="D139:D141"/>
    <mergeCell ref="A142:A150"/>
    <mergeCell ref="B142:B150"/>
    <mergeCell ref="C142:C150"/>
    <mergeCell ref="D142:D144"/>
    <mergeCell ref="L144:M144"/>
    <mergeCell ref="D145:D146"/>
    <mergeCell ref="L145:M146"/>
    <mergeCell ref="D147:D148"/>
    <mergeCell ref="D149:D150"/>
    <mergeCell ref="A151:A154"/>
    <mergeCell ref="B151:B154"/>
    <mergeCell ref="C151:C154"/>
    <mergeCell ref="D151:D154"/>
    <mergeCell ref="L151:O151"/>
    <mergeCell ref="A164:A168"/>
    <mergeCell ref="B164:B168"/>
    <mergeCell ref="C166:C168"/>
    <mergeCell ref="B170:D171"/>
    <mergeCell ref="N158:O158"/>
    <mergeCell ref="D159:D160"/>
    <mergeCell ref="A161:A163"/>
    <mergeCell ref="B161:B163"/>
    <mergeCell ref="C161:C163"/>
    <mergeCell ref="D161:D163"/>
    <mergeCell ref="L161:O161"/>
    <mergeCell ref="A155:A160"/>
    <mergeCell ref="B155:B160"/>
    <mergeCell ref="C155:C160"/>
    <mergeCell ref="D155:D156"/>
    <mergeCell ref="L156:M156"/>
    <mergeCell ref="D157:D158"/>
    <mergeCell ref="L157:M158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vasilev</dc:creator>
  <cp:lastModifiedBy>123</cp:lastModifiedBy>
  <cp:lastPrinted>2024-03-04T09:47:33Z</cp:lastPrinted>
  <dcterms:created xsi:type="dcterms:W3CDTF">2011-02-15T06:09:21Z</dcterms:created>
  <dcterms:modified xsi:type="dcterms:W3CDTF">2025-03-18T14:04:04Z</dcterms:modified>
</cp:coreProperties>
</file>