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2240"/>
  </bookViews>
  <sheets>
    <sheet name="2024" sheetId="17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6" i="17"/>
  <c r="T14"/>
  <c r="S14"/>
  <c r="T20"/>
  <c r="U20"/>
  <c r="S20"/>
  <c r="T29"/>
  <c r="U29"/>
  <c r="T31"/>
  <c r="T30" s="1"/>
  <c r="U31"/>
  <c r="T34"/>
  <c r="T33" s="1"/>
  <c r="U34"/>
  <c r="S29"/>
  <c r="U30"/>
  <c r="S30"/>
  <c r="S31"/>
  <c r="U33"/>
  <c r="S33"/>
  <c r="S34"/>
  <c r="U15"/>
  <c r="U16"/>
  <c r="U17"/>
  <c r="U18"/>
  <c r="U19"/>
  <c r="U21"/>
  <c r="U22"/>
  <c r="U23"/>
  <c r="U24"/>
  <c r="U25"/>
  <c r="U26"/>
  <c r="U27"/>
  <c r="U28"/>
  <c r="U35"/>
  <c r="U32"/>
  <c r="S35"/>
  <c r="R34"/>
  <c r="R33" s="1"/>
  <c r="S32"/>
  <c r="R31"/>
  <c r="S28"/>
  <c r="S27"/>
  <c r="R27"/>
  <c r="R26"/>
  <c r="R25" s="1"/>
  <c r="S25" s="1"/>
  <c r="S24"/>
  <c r="R23"/>
  <c r="S23" s="1"/>
  <c r="S22"/>
  <c r="R21"/>
  <c r="R20" s="1"/>
  <c r="S19"/>
  <c r="R18"/>
  <c r="S18" s="1"/>
  <c r="S17"/>
  <c r="R16"/>
  <c r="R15" s="1"/>
  <c r="Q15"/>
  <c r="Q16"/>
  <c r="Q17"/>
  <c r="Q18"/>
  <c r="Q19"/>
  <c r="Q20"/>
  <c r="Q21"/>
  <c r="Q22"/>
  <c r="Q23"/>
  <c r="Q24"/>
  <c r="Q25"/>
  <c r="Q26"/>
  <c r="Q27"/>
  <c r="Q28"/>
  <c r="Q32"/>
  <c r="Q35"/>
  <c r="Q14"/>
  <c r="R30" l="1"/>
  <c r="R29" s="1"/>
  <c r="R14"/>
  <c r="S15"/>
  <c r="S16"/>
  <c r="S21"/>
  <c r="S26"/>
  <c r="P34"/>
  <c r="P31"/>
  <c r="Q31" s="1"/>
  <c r="P30"/>
  <c r="Q30" s="1"/>
  <c r="P27"/>
  <c r="P26"/>
  <c r="P25"/>
  <c r="P23"/>
  <c r="P21"/>
  <c r="P20"/>
  <c r="P18"/>
  <c r="P16"/>
  <c r="P15" s="1"/>
  <c r="P14" s="1"/>
  <c r="R36" l="1"/>
  <c r="P33"/>
  <c r="Q33" s="1"/>
  <c r="Q34"/>
  <c r="P29"/>
  <c r="N34"/>
  <c r="N33" s="1"/>
  <c r="N31"/>
  <c r="N30" s="1"/>
  <c r="N27"/>
  <c r="N26" s="1"/>
  <c r="N25" s="1"/>
  <c r="O23"/>
  <c r="N23"/>
  <c r="N21"/>
  <c r="O21"/>
  <c r="M21"/>
  <c r="M23"/>
  <c r="O19"/>
  <c r="O18" s="1"/>
  <c r="N18"/>
  <c r="N16"/>
  <c r="N15" s="1"/>
  <c r="O16"/>
  <c r="O15" s="1"/>
  <c r="M18"/>
  <c r="M16"/>
  <c r="M15" s="1"/>
  <c r="Q36" l="1"/>
  <c r="Q29"/>
  <c r="P36"/>
  <c r="N20"/>
  <c r="N14" s="1"/>
  <c r="N36" s="1"/>
  <c r="O20"/>
  <c r="N29"/>
  <c r="L34"/>
  <c r="L33" s="1"/>
  <c r="L31"/>
  <c r="L30" s="1"/>
  <c r="L25"/>
  <c r="L20"/>
  <c r="M20"/>
  <c r="L15"/>
  <c r="L14" l="1"/>
  <c r="L29"/>
  <c r="L36" s="1"/>
  <c r="K32"/>
  <c r="M32" s="1"/>
  <c r="K35"/>
  <c r="M35" s="1"/>
  <c r="O31" l="1"/>
  <c r="O30" s="1"/>
  <c r="M31"/>
  <c r="M30" s="1"/>
  <c r="O34"/>
  <c r="O33" s="1"/>
  <c r="M34"/>
  <c r="M33" s="1"/>
  <c r="J16"/>
  <c r="K31"/>
  <c r="K30" s="1"/>
  <c r="J34"/>
  <c r="J33" s="1"/>
  <c r="K34"/>
  <c r="K33" s="1"/>
  <c r="I28"/>
  <c r="J28" s="1"/>
  <c r="I31"/>
  <c r="I30" s="1"/>
  <c r="I34"/>
  <c r="I33" s="1"/>
  <c r="I24"/>
  <c r="K24" s="1"/>
  <c r="K23" s="1"/>
  <c r="I19"/>
  <c r="J19" s="1"/>
  <c r="I16"/>
  <c r="H34"/>
  <c r="H33" s="1"/>
  <c r="H31"/>
  <c r="H30" s="1"/>
  <c r="H27"/>
  <c r="H23"/>
  <c r="H18"/>
  <c r="H16"/>
  <c r="H15" s="1"/>
  <c r="G23"/>
  <c r="G31"/>
  <c r="G30" s="1"/>
  <c r="G34"/>
  <c r="G33" s="1"/>
  <c r="F34"/>
  <c r="F33" s="1"/>
  <c r="E34"/>
  <c r="E33" s="1"/>
  <c r="F31"/>
  <c r="F30" s="1"/>
  <c r="E31"/>
  <c r="E30" s="1"/>
  <c r="G27"/>
  <c r="F27"/>
  <c r="E27"/>
  <c r="E26" s="1"/>
  <c r="F25"/>
  <c r="F23"/>
  <c r="E23"/>
  <c r="G22"/>
  <c r="G21" s="1"/>
  <c r="G20" s="1"/>
  <c r="F21"/>
  <c r="E21"/>
  <c r="E20" s="1"/>
  <c r="G18"/>
  <c r="E18"/>
  <c r="G16"/>
  <c r="G15" s="1"/>
  <c r="F16"/>
  <c r="F15" s="1"/>
  <c r="E16"/>
  <c r="K22"/>
  <c r="K21" s="1"/>
  <c r="K17"/>
  <c r="K16" s="1"/>
  <c r="J31"/>
  <c r="J30" s="1"/>
  <c r="J23"/>
  <c r="H22" l="1"/>
  <c r="J21" s="1"/>
  <c r="E29"/>
  <c r="K20"/>
  <c r="G29"/>
  <c r="J20"/>
  <c r="M29"/>
  <c r="F29"/>
  <c r="O29"/>
  <c r="F20"/>
  <c r="F14" s="1"/>
  <c r="I23"/>
  <c r="I27"/>
  <c r="E15"/>
  <c r="H21"/>
  <c r="H20" s="1"/>
  <c r="J29"/>
  <c r="H29"/>
  <c r="I29"/>
  <c r="E25"/>
  <c r="G26"/>
  <c r="J18"/>
  <c r="J15" s="1"/>
  <c r="K19"/>
  <c r="K18" s="1"/>
  <c r="K15" s="1"/>
  <c r="K28"/>
  <c r="J27"/>
  <c r="I21"/>
  <c r="I18"/>
  <c r="I15" s="1"/>
  <c r="K29"/>
  <c r="I20" l="1"/>
  <c r="F36"/>
  <c r="K27"/>
  <c r="M28"/>
  <c r="E14"/>
  <c r="E36" s="1"/>
  <c r="H26"/>
  <c r="I26" s="1"/>
  <c r="G25"/>
  <c r="G14" s="1"/>
  <c r="G36" s="1"/>
  <c r="M27" l="1"/>
  <c r="M26" s="1"/>
  <c r="M25" s="1"/>
  <c r="M14" s="1"/>
  <c r="M36" s="1"/>
  <c r="O28"/>
  <c r="O27" s="1"/>
  <c r="O26" s="1"/>
  <c r="O25" s="1"/>
  <c r="O14" s="1"/>
  <c r="O36" s="1"/>
  <c r="I25"/>
  <c r="I14" s="1"/>
  <c r="I36" s="1"/>
  <c r="J26"/>
  <c r="J25" s="1"/>
  <c r="J14" s="1"/>
  <c r="J36" s="1"/>
  <c r="H25"/>
  <c r="H14" s="1"/>
  <c r="H36" s="1"/>
  <c r="K26" l="1"/>
  <c r="K25" s="1"/>
  <c r="K14" s="1"/>
  <c r="K36" s="1"/>
  <c r="U14"/>
  <c r="U36"/>
  <c r="S36"/>
</calcChain>
</file>

<file path=xl/sharedStrings.xml><?xml version="1.0" encoding="utf-8"?>
<sst xmlns="http://schemas.openxmlformats.org/spreadsheetml/2006/main" count="75" uniqueCount="60">
  <si>
    <t xml:space="preserve">                                                                                                                                                  </t>
  </si>
  <si>
    <t>Увеличение остатков средств бюджета</t>
  </si>
  <si>
    <t>Уменьшение остатков средств бюджета</t>
  </si>
  <si>
    <t>Всего</t>
  </si>
  <si>
    <t>Поправка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</si>
  <si>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</si>
  <si>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</si>
  <si>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</si>
  <si>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Изменение остатков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</si>
  <si>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</si>
  <si>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</si>
  <si>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бюджета</t>
  </si>
  <si>
    <t>Уменьшение прочих остатков денежных средств бюджета муниципальных районов</t>
  </si>
  <si>
    <t xml:space="preserve">Код </t>
  </si>
  <si>
    <t>Источники  финансирования</t>
  </si>
  <si>
    <t>951 01 00 00 00 00 0000 000</t>
  </si>
  <si>
    <t>951 01 03 00 00 00 0000 000</t>
  </si>
  <si>
    <t>951 01 05 00 00 00 0000 000</t>
  </si>
  <si>
    <t>951 01 05 00 00 00 0000 500</t>
  </si>
  <si>
    <t>951 01 05 02 01 00 0000 510</t>
  </si>
  <si>
    <t>951 01 05 02 01 05 0000 510</t>
  </si>
  <si>
    <t>951 01 05 00 00 00 0000 600</t>
  </si>
  <si>
    <t>951 01 05 02 01 00 0000 610</t>
  </si>
  <si>
    <t>951 01 05 02 01 05 0000 610</t>
  </si>
  <si>
    <t>Сумма</t>
  </si>
  <si>
    <t>000 01 06 00 00 00 0000 000</t>
  </si>
  <si>
    <t>Иные источники внутреннего финансирования дефицитов  бюджетов</t>
  </si>
  <si>
    <t>Бюджетные кредиты ,предоставленные внутри страны в валюте Российской Федерации</t>
  </si>
  <si>
    <t>Возврат бюджетных кредитов,предоставленных внутри страны в валюте Российской Федерации</t>
  </si>
  <si>
    <t>Возврат бюджетных кредитов,предоставленных юридическим лицам из бюджетов муниципальных районов валюте Российской Федерации</t>
  </si>
  <si>
    <t>951 01 06 05 00 00 0000 000</t>
  </si>
  <si>
    <t>951 01 06 05 00 00 0000 600</t>
  </si>
  <si>
    <t>951 01 06 05 01 05 0000 640</t>
  </si>
  <si>
    <t>Источники внутреннего финансирования дефицита бюджета всего</t>
  </si>
  <si>
    <t xml:space="preserve">Итого источники финансирования дефицита бюджета </t>
  </si>
  <si>
    <t>дефицита  бюджета муниципального района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</si>
  <si>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</si>
  <si>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муниципальных районов бюджетных кредитов от других бюджетов бюджетной системы Российской Федерации в валюте Российской Федерации</t>
  </si>
  <si>
    <t xml:space="preserve">  к Решению  Совета депутатов муниципального образования "Окинский район"</t>
  </si>
  <si>
    <t>951 01 02 00 00 00 0000 000</t>
  </si>
  <si>
    <t>951 01 0200 00 00 0000 800</t>
  </si>
  <si>
    <t>951 01 02 00 00 05 0000 810</t>
  </si>
  <si>
    <t>Кредиты от кредитных организаций в валюте Российской Федерации</t>
  </si>
  <si>
    <t>Получение кредитов от кредитных организаций бюджетами муниципальных районов  в валюте Российской Федерации</t>
  </si>
  <si>
    <t>Погашение кредитов, предоставленных кредитными организациями   в валюте Российской Федерации</t>
  </si>
  <si>
    <t>Погашение бюджетами муниципальных районов  кредитов от кредитных организаций  в валюте Российской Федерации</t>
  </si>
  <si>
    <t>Получение  кредитов от кредитных организаций  в валюте Российской Федерации</t>
  </si>
  <si>
    <t>951 01 02 00 00 00 0000 700</t>
  </si>
  <si>
    <t>951 01 02 00 00 05 0000 710</t>
  </si>
  <si>
    <t>951 01 03 01 00 00 0000 800</t>
  </si>
  <si>
    <t>951 01 03 01 00 05 0000 810</t>
  </si>
  <si>
    <t>951 01 03 01 00 00 0000 700</t>
  </si>
  <si>
    <t>951 01 03 01 00 05 0000 710</t>
  </si>
  <si>
    <t>поправка</t>
  </si>
  <si>
    <t xml:space="preserve"> </t>
  </si>
  <si>
    <t>Приложение 11</t>
  </si>
  <si>
    <t xml:space="preserve">Наименование </t>
  </si>
  <si>
    <t>"О бюджете муниципального района на 2024 год и на плановый период 2025 и 2026 годов"</t>
  </si>
  <si>
    <t>Единици измерения: тыс.руб.</t>
  </si>
  <si>
    <t xml:space="preserve">на 2024 год 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</si>
</sst>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3">
    <font>
      <sz val="10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9" fillId="0" borderId="1" xfId="0" applyFont="1" applyBorder="1" applyAlignment="1">
      <alignment horizontal="left" vertical="justify"/>
    </xf>
    <xf numFmtId="0" fontId="2" fillId="0" borderId="1" xfId="0" applyFont="1" applyBorder="1" applyAlignment="1">
      <alignment horizontal="left" vertical="justify"/>
    </xf>
    <xf numFmtId="164" fontId="7" fillId="0" borderId="1" xfId="0" applyNumberFormat="1" applyFont="1" applyBorder="1" applyAlignment="1"/>
    <xf numFmtId="164" fontId="9" fillId="0" borderId="1" xfId="0" applyNumberFormat="1" applyFont="1" applyBorder="1" applyAlignment="1"/>
    <xf numFmtId="0" fontId="9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164" fontId="9" fillId="0" borderId="1" xfId="0" applyNumberFormat="1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2" fontId="7" fillId="0" borderId="1" xfId="0" applyNumberFormat="1" applyFont="1" applyBorder="1" applyAlignment="1"/>
    <xf numFmtId="0" fontId="1" fillId="0" borderId="1" xfId="0" applyFont="1" applyBorder="1"/>
    <xf numFmtId="164" fontId="1" fillId="0" borderId="1" xfId="0" applyNumberFormat="1" applyFont="1" applyBorder="1"/>
    <xf numFmtId="2" fontId="9" fillId="0" borderId="1" xfId="0" applyNumberFormat="1" applyFont="1" applyBorder="1" applyAlignment="1"/>
    <xf numFmtId="2" fontId="9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/>
    <xf numFmtId="2" fontId="2" fillId="0" borderId="1" xfId="0" applyNumberFormat="1" applyFont="1" applyBorder="1"/>
    <xf numFmtId="0" fontId="7" fillId="0" borderId="1" xfId="0" applyFont="1" applyBorder="1" applyAlignment="1"/>
    <xf numFmtId="164" fontId="9" fillId="0" borderId="1" xfId="0" applyNumberFormat="1" applyFont="1" applyBorder="1"/>
    <xf numFmtId="164" fontId="4" fillId="0" borderId="1" xfId="0" applyNumberFormat="1" applyFont="1" applyBorder="1" applyAlignment="1"/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0" fillId="0" borderId="0" xfId="0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5" fontId="0" fillId="0" borderId="1" xfId="0" applyNumberFormat="1" applyBorder="1"/>
    <xf numFmtId="165" fontId="1" fillId="0" borderId="1" xfId="0" applyNumberFormat="1" applyFont="1" applyBorder="1"/>
    <xf numFmtId="0" fontId="11" fillId="0" borderId="0" xfId="0" applyFont="1" applyAlignment="1">
      <alignment horizontal="center"/>
    </xf>
    <xf numFmtId="0" fontId="12" fillId="0" borderId="0" xfId="0" applyFont="1"/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right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5" fontId="10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U41"/>
  <sheetViews>
    <sheetView tabSelected="1" topLeftCell="B9" zoomScaleSheetLayoutView="100" workbookViewId="0">
      <selection activeCell="C9" sqref="C9:I9"/>
    </sheetView>
  </sheetViews>
  <sheetFormatPr defaultRowHeight="12.75"/>
  <cols>
    <col min="1" max="1" width="4.5703125" customWidth="1"/>
    <col min="2" max="2" width="0.42578125" customWidth="1"/>
    <col min="3" max="3" width="23.85546875" customWidth="1"/>
    <col min="4" max="4" width="74.140625" customWidth="1"/>
    <col min="5" max="5" width="13.42578125" hidden="1" customWidth="1"/>
    <col min="6" max="6" width="4.28515625" hidden="1" customWidth="1"/>
    <col min="7" max="7" width="0.42578125" hidden="1" customWidth="1"/>
    <col min="8" max="8" width="11.7109375" hidden="1" customWidth="1"/>
    <col min="9" max="9" width="11.5703125" hidden="1" customWidth="1"/>
    <col min="10" max="10" width="9.7109375" hidden="1" customWidth="1"/>
    <col min="11" max="11" width="15.42578125" hidden="1" customWidth="1"/>
    <col min="12" max="12" width="11.140625" hidden="1" customWidth="1"/>
    <col min="13" max="13" width="14.7109375" hidden="1" customWidth="1"/>
    <col min="14" max="14" width="15.140625" hidden="1" customWidth="1"/>
    <col min="15" max="15" width="11.5703125" hidden="1" customWidth="1"/>
    <col min="16" max="16" width="14.7109375" hidden="1" customWidth="1"/>
    <col min="17" max="17" width="13.42578125" hidden="1" customWidth="1"/>
    <col min="18" max="18" width="14.7109375" hidden="1" customWidth="1"/>
    <col min="19" max="19" width="13.42578125" hidden="1" customWidth="1"/>
    <col min="20" max="20" width="12" hidden="1" customWidth="1"/>
    <col min="21" max="21" width="15.5703125" customWidth="1"/>
  </cols>
  <sheetData>
    <row r="2" spans="3:21">
      <c r="C2" s="2"/>
      <c r="D2" s="45" t="s">
        <v>55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3:21">
      <c r="C3" s="2"/>
      <c r="D3" s="45" t="s">
        <v>38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3:21">
      <c r="C4" s="2"/>
      <c r="D4" s="45" t="s">
        <v>57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3:21">
      <c r="C5" s="3" t="s">
        <v>0</v>
      </c>
      <c r="D5" s="49"/>
      <c r="E5" s="49"/>
      <c r="F5" s="49"/>
      <c r="G5" s="49"/>
    </row>
    <row r="6" spans="3:21">
      <c r="C6" s="2"/>
      <c r="D6" s="2"/>
      <c r="E6" s="2"/>
      <c r="F6" s="2"/>
      <c r="G6" s="3"/>
    </row>
    <row r="7" spans="3:21" ht="15.75">
      <c r="C7" s="48" t="s">
        <v>14</v>
      </c>
      <c r="D7" s="48"/>
      <c r="E7" s="48"/>
      <c r="F7" s="48"/>
      <c r="G7" s="48"/>
      <c r="H7" s="48"/>
      <c r="I7" s="48"/>
    </row>
    <row r="8" spans="3:21" ht="15.75">
      <c r="C8" s="48" t="s">
        <v>35</v>
      </c>
      <c r="D8" s="48"/>
      <c r="E8" s="48"/>
      <c r="F8" s="48"/>
      <c r="G8" s="48"/>
      <c r="H8" s="48"/>
      <c r="I8" s="48"/>
    </row>
    <row r="9" spans="3:21" ht="15.75">
      <c r="C9" s="48" t="s">
        <v>59</v>
      </c>
      <c r="D9" s="48"/>
      <c r="E9" s="48"/>
      <c r="F9" s="48"/>
      <c r="G9" s="48"/>
      <c r="H9" s="48"/>
      <c r="I9" s="48"/>
    </row>
    <row r="10" spans="3:21" ht="15.75">
      <c r="C10" s="41"/>
      <c r="D10" s="41" t="s">
        <v>54</v>
      </c>
      <c r="E10" s="41"/>
      <c r="F10" s="41"/>
      <c r="G10" s="41"/>
      <c r="H10" s="42"/>
      <c r="I10" s="42"/>
    </row>
    <row r="11" spans="3:21">
      <c r="C11" s="2"/>
      <c r="D11" s="2" t="s">
        <v>54</v>
      </c>
      <c r="E11" s="2"/>
      <c r="F11" s="2"/>
      <c r="G11" s="2"/>
    </row>
    <row r="12" spans="3:21">
      <c r="C12" s="2"/>
      <c r="D12" s="51" t="s">
        <v>58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3:21">
      <c r="C13" s="9" t="s">
        <v>13</v>
      </c>
      <c r="D13" s="10" t="s">
        <v>56</v>
      </c>
      <c r="E13" s="10" t="s">
        <v>3</v>
      </c>
      <c r="F13" s="10" t="s">
        <v>4</v>
      </c>
      <c r="G13" s="10" t="s">
        <v>24</v>
      </c>
      <c r="H13" s="11" t="s">
        <v>53</v>
      </c>
      <c r="I13" s="11" t="s">
        <v>24</v>
      </c>
      <c r="J13" s="11" t="s">
        <v>4</v>
      </c>
      <c r="K13" s="11" t="s">
        <v>24</v>
      </c>
      <c r="L13" s="12" t="s">
        <v>53</v>
      </c>
      <c r="M13" s="12" t="s">
        <v>24</v>
      </c>
      <c r="N13" s="11" t="s">
        <v>53</v>
      </c>
      <c r="O13" s="11" t="s">
        <v>24</v>
      </c>
      <c r="P13" s="11" t="s">
        <v>53</v>
      </c>
      <c r="Q13" s="10" t="s">
        <v>24</v>
      </c>
      <c r="R13" s="11" t="s">
        <v>53</v>
      </c>
      <c r="S13" s="10" t="s">
        <v>24</v>
      </c>
      <c r="T13" s="11" t="s">
        <v>53</v>
      </c>
      <c r="U13" s="11" t="s">
        <v>24</v>
      </c>
    </row>
    <row r="14" spans="3:21" ht="19.5" customHeight="1">
      <c r="C14" s="13" t="s">
        <v>15</v>
      </c>
      <c r="D14" s="14" t="s">
        <v>33</v>
      </c>
      <c r="E14" s="15">
        <f t="shared" ref="E14:O14" si="0">SUM(E15,E20,E25)</f>
        <v>3107.6750000000002</v>
      </c>
      <c r="F14" s="15">
        <f t="shared" si="0"/>
        <v>-478.46199999999999</v>
      </c>
      <c r="G14" s="15">
        <f t="shared" si="0"/>
        <v>2942.0400000000004</v>
      </c>
      <c r="H14" s="15">
        <f t="shared" si="0"/>
        <v>0</v>
      </c>
      <c r="I14" s="15">
        <f t="shared" si="0"/>
        <v>1180.0379999999996</v>
      </c>
      <c r="J14" s="15">
        <f t="shared" si="0"/>
        <v>0</v>
      </c>
      <c r="K14" s="15">
        <f t="shared" si="0"/>
        <v>1180.0379999999996</v>
      </c>
      <c r="L14" s="15">
        <f t="shared" si="0"/>
        <v>0</v>
      </c>
      <c r="M14" s="37">
        <f t="shared" si="0"/>
        <v>1180.0379999999996</v>
      </c>
      <c r="N14" s="37">
        <f t="shared" si="0"/>
        <v>0</v>
      </c>
      <c r="O14" s="37">
        <f t="shared" si="0"/>
        <v>-3000</v>
      </c>
      <c r="P14" s="38">
        <f t="shared" ref="P14:R14" si="1">SUM(P15,P20,P25)</f>
        <v>0</v>
      </c>
      <c r="Q14" s="39">
        <f>SUM(O14+P14)</f>
        <v>-3000</v>
      </c>
      <c r="R14" s="38">
        <f t="shared" si="1"/>
        <v>0</v>
      </c>
      <c r="S14" s="39">
        <f>SUM(Q14+R14)</f>
        <v>-3000</v>
      </c>
      <c r="T14" s="39">
        <f>SUM(T15,T20,T25,T29)</f>
        <v>48972.932000000001</v>
      </c>
      <c r="U14" s="39">
        <f t="shared" ref="U14:U28" si="2">SUM(S14,T14)</f>
        <v>45972.932000000001</v>
      </c>
    </row>
    <row r="15" spans="3:21" ht="19.5" customHeight="1">
      <c r="C15" s="16" t="s">
        <v>39</v>
      </c>
      <c r="D15" s="17" t="s">
        <v>42</v>
      </c>
      <c r="E15" s="18">
        <f t="shared" ref="E15:L15" si="3">SUM(E16-E18)</f>
        <v>3937.1750000000002</v>
      </c>
      <c r="F15" s="18">
        <f t="shared" si="3"/>
        <v>-478.46199999999999</v>
      </c>
      <c r="G15" s="18">
        <f t="shared" si="3"/>
        <v>4627.1400000000003</v>
      </c>
      <c r="H15" s="18">
        <f t="shared" si="3"/>
        <v>3247.9</v>
      </c>
      <c r="I15" s="18">
        <f t="shared" si="3"/>
        <v>4113.0379999999996</v>
      </c>
      <c r="J15" s="18">
        <f t="shared" si="3"/>
        <v>0</v>
      </c>
      <c r="K15" s="18">
        <f t="shared" si="3"/>
        <v>4113.0379999999996</v>
      </c>
      <c r="L15" s="18">
        <f t="shared" si="3"/>
        <v>0</v>
      </c>
      <c r="M15" s="18">
        <f>SUM(M16)</f>
        <v>4113.0379999999996</v>
      </c>
      <c r="N15" s="18">
        <f t="shared" ref="N15:R16" si="4">SUM(N16)</f>
        <v>0</v>
      </c>
      <c r="O15" s="18">
        <f t="shared" si="4"/>
        <v>0</v>
      </c>
      <c r="P15" s="18">
        <f t="shared" si="4"/>
        <v>0</v>
      </c>
      <c r="Q15" s="39">
        <f t="shared" ref="Q15:Q35" si="5">SUM(O15+P15)</f>
        <v>0</v>
      </c>
      <c r="R15" s="18">
        <f t="shared" si="4"/>
        <v>0</v>
      </c>
      <c r="S15" s="39">
        <f t="shared" ref="S15:S35" si="6">SUM(Q15+R15)</f>
        <v>0</v>
      </c>
      <c r="T15" s="22"/>
      <c r="U15" s="39">
        <f t="shared" si="2"/>
        <v>0</v>
      </c>
    </row>
    <row r="16" spans="3:21" ht="23.25" customHeight="1">
      <c r="C16" s="19" t="s">
        <v>47</v>
      </c>
      <c r="D16" s="20" t="s">
        <v>46</v>
      </c>
      <c r="E16" s="18">
        <f t="shared" ref="E16:K16" si="7">SUM(E17)</f>
        <v>3937.1750000000002</v>
      </c>
      <c r="F16" s="18">
        <f t="shared" si="7"/>
        <v>-478.46199999999999</v>
      </c>
      <c r="G16" s="21">
        <f t="shared" si="7"/>
        <v>4627.1400000000003</v>
      </c>
      <c r="H16" s="21">
        <f t="shared" si="7"/>
        <v>3247.9</v>
      </c>
      <c r="I16" s="21">
        <f t="shared" si="7"/>
        <v>4113.0379999999996</v>
      </c>
      <c r="J16" s="21">
        <f t="shared" si="7"/>
        <v>0</v>
      </c>
      <c r="K16" s="21">
        <f t="shared" si="7"/>
        <v>4113.0379999999996</v>
      </c>
      <c r="L16" s="22"/>
      <c r="M16" s="23">
        <f>SUM(M17)</f>
        <v>4113.0379999999996</v>
      </c>
      <c r="N16" s="23">
        <f t="shared" si="4"/>
        <v>0</v>
      </c>
      <c r="O16" s="23">
        <f t="shared" si="4"/>
        <v>0</v>
      </c>
      <c r="P16" s="23">
        <f t="shared" si="4"/>
        <v>0</v>
      </c>
      <c r="Q16" s="39">
        <f t="shared" si="5"/>
        <v>0</v>
      </c>
      <c r="R16" s="23">
        <f t="shared" si="4"/>
        <v>0</v>
      </c>
      <c r="S16" s="39">
        <f t="shared" si="6"/>
        <v>0</v>
      </c>
      <c r="T16" s="22"/>
      <c r="U16" s="39">
        <f t="shared" si="2"/>
        <v>0</v>
      </c>
    </row>
    <row r="17" spans="3:21" ht="27.75" customHeight="1">
      <c r="C17" s="19" t="s">
        <v>48</v>
      </c>
      <c r="D17" s="8" t="s">
        <v>43</v>
      </c>
      <c r="E17" s="6">
        <v>3937.1750000000002</v>
      </c>
      <c r="F17" s="24">
        <v>-478.46199999999999</v>
      </c>
      <c r="G17" s="7">
        <v>4627.1400000000003</v>
      </c>
      <c r="H17" s="25">
        <v>3247.9</v>
      </c>
      <c r="I17" s="26">
        <v>4113.0379999999996</v>
      </c>
      <c r="J17" s="26">
        <v>0</v>
      </c>
      <c r="K17" s="26">
        <f>SUM(I17,J17)</f>
        <v>4113.0379999999996</v>
      </c>
      <c r="L17" s="22"/>
      <c r="M17" s="23">
        <v>4113.0379999999996</v>
      </c>
      <c r="N17" s="23">
        <v>0</v>
      </c>
      <c r="O17" s="23">
        <v>0</v>
      </c>
      <c r="P17" s="23">
        <v>0</v>
      </c>
      <c r="Q17" s="39">
        <f t="shared" si="5"/>
        <v>0</v>
      </c>
      <c r="R17" s="23">
        <v>0</v>
      </c>
      <c r="S17" s="39">
        <f t="shared" si="6"/>
        <v>0</v>
      </c>
      <c r="T17" s="22"/>
      <c r="U17" s="39">
        <f t="shared" si="2"/>
        <v>0</v>
      </c>
    </row>
    <row r="18" spans="3:21" ht="27.75" customHeight="1">
      <c r="C18" s="19" t="s">
        <v>40</v>
      </c>
      <c r="D18" s="8" t="s">
        <v>44</v>
      </c>
      <c r="E18" s="7">
        <f>E19</f>
        <v>0</v>
      </c>
      <c r="F18" s="27">
        <v>0</v>
      </c>
      <c r="G18" s="7">
        <f>G19</f>
        <v>0</v>
      </c>
      <c r="H18" s="7">
        <f>H19</f>
        <v>0</v>
      </c>
      <c r="I18" s="7">
        <f>I19</f>
        <v>0</v>
      </c>
      <c r="J18" s="7">
        <f>J19</f>
        <v>0</v>
      </c>
      <c r="K18" s="7">
        <f>K19</f>
        <v>0</v>
      </c>
      <c r="L18" s="22"/>
      <c r="M18" s="23">
        <f>SUM(M19)</f>
        <v>0</v>
      </c>
      <c r="N18" s="23">
        <f t="shared" ref="N18:R18" si="8">SUM(N19)</f>
        <v>0</v>
      </c>
      <c r="O18" s="23">
        <f t="shared" si="8"/>
        <v>0</v>
      </c>
      <c r="P18" s="23">
        <f t="shared" si="8"/>
        <v>0</v>
      </c>
      <c r="Q18" s="39">
        <f t="shared" si="5"/>
        <v>0</v>
      </c>
      <c r="R18" s="23">
        <f t="shared" si="8"/>
        <v>0</v>
      </c>
      <c r="S18" s="39">
        <f t="shared" si="6"/>
        <v>0</v>
      </c>
      <c r="T18" s="22"/>
      <c r="U18" s="39">
        <f t="shared" si="2"/>
        <v>0</v>
      </c>
    </row>
    <row r="19" spans="3:21" ht="27" customHeight="1">
      <c r="C19" s="19" t="s">
        <v>41</v>
      </c>
      <c r="D19" s="28" t="s">
        <v>45</v>
      </c>
      <c r="E19" s="29">
        <v>0</v>
      </c>
      <c r="F19" s="30">
        <v>0</v>
      </c>
      <c r="G19" s="7">
        <v>0</v>
      </c>
      <c r="H19" s="25">
        <v>0</v>
      </c>
      <c r="I19" s="26">
        <f>SUM(G19:H19)</f>
        <v>0</v>
      </c>
      <c r="J19" s="26">
        <f>SUM(H19:I19)</f>
        <v>0</v>
      </c>
      <c r="K19" s="26">
        <f>SUM(I19:J19)</f>
        <v>0</v>
      </c>
      <c r="L19" s="22"/>
      <c r="M19" s="23">
        <v>0</v>
      </c>
      <c r="N19" s="23">
        <v>0</v>
      </c>
      <c r="O19" s="23">
        <f>SUM(M19:N19)</f>
        <v>0</v>
      </c>
      <c r="P19" s="23">
        <v>0</v>
      </c>
      <c r="Q19" s="39">
        <f t="shared" si="5"/>
        <v>0</v>
      </c>
      <c r="R19" s="23">
        <v>0</v>
      </c>
      <c r="S19" s="39">
        <f t="shared" si="6"/>
        <v>0</v>
      </c>
      <c r="T19" s="22"/>
      <c r="U19" s="39">
        <f t="shared" si="2"/>
        <v>0</v>
      </c>
    </row>
    <row r="20" spans="3:21" ht="19.5" customHeight="1">
      <c r="C20" s="16" t="s">
        <v>16</v>
      </c>
      <c r="D20" s="31" t="s">
        <v>5</v>
      </c>
      <c r="E20" s="18">
        <f t="shared" ref="E20:O20" si="9">SUM(E21-E23)</f>
        <v>-829.5</v>
      </c>
      <c r="F20" s="18">
        <f t="shared" si="9"/>
        <v>0</v>
      </c>
      <c r="G20" s="18">
        <f t="shared" si="9"/>
        <v>-1685.1</v>
      </c>
      <c r="H20" s="18">
        <f t="shared" si="9"/>
        <v>-3247.9</v>
      </c>
      <c r="I20" s="18">
        <f t="shared" si="9"/>
        <v>-2933</v>
      </c>
      <c r="J20" s="18">
        <f t="shared" si="9"/>
        <v>0</v>
      </c>
      <c r="K20" s="18">
        <f t="shared" si="9"/>
        <v>-2933</v>
      </c>
      <c r="L20" s="18">
        <f t="shared" si="9"/>
        <v>0</v>
      </c>
      <c r="M20" s="18">
        <f t="shared" si="9"/>
        <v>-2933</v>
      </c>
      <c r="N20" s="18">
        <f t="shared" si="9"/>
        <v>0</v>
      </c>
      <c r="O20" s="18">
        <f t="shared" si="9"/>
        <v>-3000</v>
      </c>
      <c r="P20" s="18">
        <f t="shared" ref="P20:R20" si="10">SUM(P21-P23)</f>
        <v>0</v>
      </c>
      <c r="Q20" s="40">
        <f t="shared" si="5"/>
        <v>-3000</v>
      </c>
      <c r="R20" s="18">
        <f t="shared" si="10"/>
        <v>0</v>
      </c>
      <c r="S20" s="40">
        <f>SUM(S21-S23)</f>
        <v>-3000</v>
      </c>
      <c r="T20" s="40">
        <f t="shared" ref="T20:U20" si="11">SUM(T21-T23)</f>
        <v>0</v>
      </c>
      <c r="U20" s="40">
        <f t="shared" si="11"/>
        <v>-3000</v>
      </c>
    </row>
    <row r="21" spans="3:21" ht="24.75" customHeight="1">
      <c r="C21" s="19" t="s">
        <v>51</v>
      </c>
      <c r="D21" s="8" t="s">
        <v>36</v>
      </c>
      <c r="E21" s="18">
        <f t="shared" ref="E21:K21" si="12">SUM(E22)</f>
        <v>0</v>
      </c>
      <c r="F21" s="18">
        <f t="shared" si="12"/>
        <v>0</v>
      </c>
      <c r="G21" s="18">
        <f t="shared" si="12"/>
        <v>0</v>
      </c>
      <c r="H21" s="18">
        <f t="shared" si="12"/>
        <v>0</v>
      </c>
      <c r="I21" s="18">
        <f t="shared" si="12"/>
        <v>2000</v>
      </c>
      <c r="J21" s="18">
        <f t="shared" si="12"/>
        <v>0</v>
      </c>
      <c r="K21" s="18">
        <f t="shared" si="12"/>
        <v>2000</v>
      </c>
      <c r="L21" s="22"/>
      <c r="M21" s="23">
        <f>SUM(M22)</f>
        <v>2000</v>
      </c>
      <c r="N21" s="23">
        <f t="shared" ref="N21:R21" si="13">SUM(N22)</f>
        <v>0</v>
      </c>
      <c r="O21" s="23">
        <f t="shared" si="13"/>
        <v>0</v>
      </c>
      <c r="P21" s="23">
        <f t="shared" si="13"/>
        <v>0</v>
      </c>
      <c r="Q21" s="39">
        <f t="shared" si="5"/>
        <v>0</v>
      </c>
      <c r="R21" s="23">
        <f t="shared" si="13"/>
        <v>0</v>
      </c>
      <c r="S21" s="39">
        <f t="shared" si="6"/>
        <v>0</v>
      </c>
      <c r="T21" s="22"/>
      <c r="U21" s="39">
        <f t="shared" si="2"/>
        <v>0</v>
      </c>
    </row>
    <row r="22" spans="3:21" ht="24.75" customHeight="1">
      <c r="C22" s="19" t="s">
        <v>52</v>
      </c>
      <c r="D22" s="8" t="s">
        <v>37</v>
      </c>
      <c r="E22" s="6">
        <v>0</v>
      </c>
      <c r="F22" s="24"/>
      <c r="G22" s="7">
        <f>SUM(E22:F22)</f>
        <v>0</v>
      </c>
      <c r="H22" s="7">
        <f>SUM(F22:G22)</f>
        <v>0</v>
      </c>
      <c r="I22" s="7">
        <v>2000</v>
      </c>
      <c r="J22" s="7">
        <v>0</v>
      </c>
      <c r="K22" s="7">
        <f>SUM(I22:J22)</f>
        <v>2000</v>
      </c>
      <c r="L22" s="22"/>
      <c r="M22" s="23">
        <v>2000</v>
      </c>
      <c r="N22" s="23">
        <v>0</v>
      </c>
      <c r="O22" s="23">
        <v>0</v>
      </c>
      <c r="P22" s="23">
        <v>0</v>
      </c>
      <c r="Q22" s="39">
        <f t="shared" si="5"/>
        <v>0</v>
      </c>
      <c r="R22" s="23">
        <v>0</v>
      </c>
      <c r="S22" s="39">
        <f t="shared" si="6"/>
        <v>0</v>
      </c>
      <c r="T22" s="22"/>
      <c r="U22" s="39">
        <f t="shared" si="2"/>
        <v>0</v>
      </c>
    </row>
    <row r="23" spans="3:21" ht="25.5">
      <c r="C23" s="19" t="s">
        <v>49</v>
      </c>
      <c r="D23" s="8" t="s">
        <v>6</v>
      </c>
      <c r="E23" s="7">
        <f>E24</f>
        <v>829.5</v>
      </c>
      <c r="F23" s="7">
        <f>F24</f>
        <v>0</v>
      </c>
      <c r="G23" s="7">
        <f>SUM(G24)</f>
        <v>1685.1</v>
      </c>
      <c r="H23" s="7">
        <f>SUM(H24)</f>
        <v>3247.9</v>
      </c>
      <c r="I23" s="7">
        <f>SUM(I24)</f>
        <v>4933</v>
      </c>
      <c r="J23" s="7">
        <f>SUM(J24)</f>
        <v>0</v>
      </c>
      <c r="K23" s="7">
        <f>SUM(K24)</f>
        <v>4933</v>
      </c>
      <c r="L23" s="22"/>
      <c r="M23" s="23">
        <f>SUM(M24)</f>
        <v>4933</v>
      </c>
      <c r="N23" s="23">
        <f t="shared" ref="N23:R23" si="14">SUM(N24)</f>
        <v>0</v>
      </c>
      <c r="O23" s="23">
        <f t="shared" si="14"/>
        <v>3000</v>
      </c>
      <c r="P23" s="23">
        <f t="shared" si="14"/>
        <v>0</v>
      </c>
      <c r="Q23" s="39">
        <f t="shared" si="5"/>
        <v>3000</v>
      </c>
      <c r="R23" s="23">
        <f t="shared" si="14"/>
        <v>0</v>
      </c>
      <c r="S23" s="39">
        <f t="shared" si="6"/>
        <v>3000</v>
      </c>
      <c r="T23" s="22"/>
      <c r="U23" s="39">
        <f t="shared" si="2"/>
        <v>3000</v>
      </c>
    </row>
    <row r="24" spans="3:21" ht="27" customHeight="1">
      <c r="C24" s="19" t="s">
        <v>50</v>
      </c>
      <c r="D24" s="28" t="s">
        <v>7</v>
      </c>
      <c r="E24" s="29">
        <v>829.5</v>
      </c>
      <c r="F24" s="30"/>
      <c r="G24" s="7">
        <v>1685.1</v>
      </c>
      <c r="H24" s="32">
        <v>3247.9</v>
      </c>
      <c r="I24" s="32">
        <f>SUM(G24,H24)</f>
        <v>4933</v>
      </c>
      <c r="J24" s="32"/>
      <c r="K24" s="32">
        <f>SUM(I24,J24)</f>
        <v>4933</v>
      </c>
      <c r="L24" s="22"/>
      <c r="M24" s="23">
        <v>4933</v>
      </c>
      <c r="N24" s="23">
        <v>0</v>
      </c>
      <c r="O24" s="23">
        <v>3000</v>
      </c>
      <c r="P24" s="23">
        <v>0</v>
      </c>
      <c r="Q24" s="39">
        <f t="shared" si="5"/>
        <v>3000</v>
      </c>
      <c r="R24" s="23">
        <v>0</v>
      </c>
      <c r="S24" s="39">
        <f t="shared" si="6"/>
        <v>3000</v>
      </c>
      <c r="T24" s="22"/>
      <c r="U24" s="39">
        <f t="shared" si="2"/>
        <v>3000</v>
      </c>
    </row>
    <row r="25" spans="3:21" ht="18" customHeight="1">
      <c r="C25" s="16" t="s">
        <v>25</v>
      </c>
      <c r="D25" s="17" t="s">
        <v>26</v>
      </c>
      <c r="E25" s="33">
        <f t="shared" ref="E25:F27" si="15">E26</f>
        <v>0</v>
      </c>
      <c r="F25" s="33">
        <f t="shared" si="15"/>
        <v>0</v>
      </c>
      <c r="G25" s="33">
        <f>G26</f>
        <v>0</v>
      </c>
      <c r="H25" s="6">
        <f>H26</f>
        <v>0</v>
      </c>
      <c r="I25" s="6">
        <f>I26</f>
        <v>0</v>
      </c>
      <c r="J25" s="6">
        <f>J26</f>
        <v>0</v>
      </c>
      <c r="K25" s="6">
        <f>K26</f>
        <v>0</v>
      </c>
      <c r="L25" s="6">
        <f t="shared" ref="L25:R25" si="16">L26</f>
        <v>0</v>
      </c>
      <c r="M25" s="6">
        <f t="shared" si="16"/>
        <v>0</v>
      </c>
      <c r="N25" s="6">
        <f t="shared" si="16"/>
        <v>0</v>
      </c>
      <c r="O25" s="6">
        <f t="shared" si="16"/>
        <v>0</v>
      </c>
      <c r="P25" s="6">
        <f t="shared" si="16"/>
        <v>0</v>
      </c>
      <c r="Q25" s="39">
        <f t="shared" si="5"/>
        <v>0</v>
      </c>
      <c r="R25" s="6">
        <f t="shared" si="16"/>
        <v>0</v>
      </c>
      <c r="S25" s="39">
        <f t="shared" si="6"/>
        <v>0</v>
      </c>
      <c r="T25" s="22"/>
      <c r="U25" s="39">
        <f t="shared" si="2"/>
        <v>0</v>
      </c>
    </row>
    <row r="26" spans="3:21" s="1" customFormat="1" ht="17.25" customHeight="1">
      <c r="C26" s="19" t="s">
        <v>30</v>
      </c>
      <c r="D26" s="4" t="s">
        <v>27</v>
      </c>
      <c r="E26" s="7">
        <f t="shared" si="15"/>
        <v>0</v>
      </c>
      <c r="F26" s="7"/>
      <c r="G26" s="7">
        <f>SUM(E26:F26)</f>
        <v>0</v>
      </c>
      <c r="H26" s="7">
        <f>SUM(F26:G26)</f>
        <v>0</v>
      </c>
      <c r="I26" s="7">
        <f>SUM(G26:H26)</f>
        <v>0</v>
      </c>
      <c r="J26" s="7">
        <f>SUM(H26:I26)</f>
        <v>0</v>
      </c>
      <c r="K26" s="7">
        <f>SUM(I26:J26)</f>
        <v>0</v>
      </c>
      <c r="L26" s="25"/>
      <c r="M26" s="23">
        <f>SUM(M27)</f>
        <v>0</v>
      </c>
      <c r="N26" s="23">
        <f t="shared" ref="N26:R27" si="17">SUM(N27)</f>
        <v>0</v>
      </c>
      <c r="O26" s="23">
        <f t="shared" si="17"/>
        <v>0</v>
      </c>
      <c r="P26" s="23">
        <f t="shared" si="17"/>
        <v>0</v>
      </c>
      <c r="Q26" s="39">
        <f t="shared" si="5"/>
        <v>0</v>
      </c>
      <c r="R26" s="23">
        <f t="shared" si="17"/>
        <v>0</v>
      </c>
      <c r="S26" s="39">
        <f t="shared" si="6"/>
        <v>0</v>
      </c>
      <c r="T26" s="25"/>
      <c r="U26" s="39">
        <f t="shared" si="2"/>
        <v>0</v>
      </c>
    </row>
    <row r="27" spans="3:21" ht="25.5">
      <c r="C27" s="19" t="s">
        <v>31</v>
      </c>
      <c r="D27" s="4" t="s">
        <v>28</v>
      </c>
      <c r="E27" s="7">
        <f t="shared" si="15"/>
        <v>0</v>
      </c>
      <c r="F27" s="7">
        <f t="shared" si="15"/>
        <v>0</v>
      </c>
      <c r="G27" s="7">
        <f>G28</f>
        <v>0</v>
      </c>
      <c r="H27" s="7">
        <f>H28</f>
        <v>0</v>
      </c>
      <c r="I27" s="7">
        <f>I28</f>
        <v>0</v>
      </c>
      <c r="J27" s="7">
        <f>J28</f>
        <v>0</v>
      </c>
      <c r="K27" s="7">
        <f>K28</f>
        <v>0</v>
      </c>
      <c r="L27" s="22"/>
      <c r="M27" s="23">
        <f>SUM(M28)</f>
        <v>0</v>
      </c>
      <c r="N27" s="23">
        <f t="shared" si="17"/>
        <v>0</v>
      </c>
      <c r="O27" s="23">
        <f t="shared" si="17"/>
        <v>0</v>
      </c>
      <c r="P27" s="23">
        <f t="shared" si="17"/>
        <v>0</v>
      </c>
      <c r="Q27" s="39">
        <f t="shared" si="5"/>
        <v>0</v>
      </c>
      <c r="R27" s="23">
        <f t="shared" si="17"/>
        <v>0</v>
      </c>
      <c r="S27" s="39">
        <f t="shared" si="6"/>
        <v>0</v>
      </c>
      <c r="T27" s="22"/>
      <c r="U27" s="39">
        <f t="shared" si="2"/>
        <v>0</v>
      </c>
    </row>
    <row r="28" spans="3:21" ht="25.5">
      <c r="C28" s="19" t="s">
        <v>32</v>
      </c>
      <c r="D28" s="4" t="s">
        <v>29</v>
      </c>
      <c r="E28" s="7">
        <v>0</v>
      </c>
      <c r="F28" s="7">
        <v>0</v>
      </c>
      <c r="G28" s="7">
        <v>0</v>
      </c>
      <c r="H28" s="26">
        <v>0</v>
      </c>
      <c r="I28" s="26">
        <f>SUM(G28,H28)</f>
        <v>0</v>
      </c>
      <c r="J28" s="26">
        <f>SUM(H28,I28)</f>
        <v>0</v>
      </c>
      <c r="K28" s="26">
        <f>SUM(I28,J28)</f>
        <v>0</v>
      </c>
      <c r="L28" s="22"/>
      <c r="M28" s="23">
        <f t="shared" ref="M28:M35" si="18">SUM(K28:L28)</f>
        <v>0</v>
      </c>
      <c r="N28" s="23">
        <v>0</v>
      </c>
      <c r="O28" s="23">
        <f>SUM(M28:N28)</f>
        <v>0</v>
      </c>
      <c r="P28" s="23">
        <v>0</v>
      </c>
      <c r="Q28" s="39">
        <f t="shared" si="5"/>
        <v>0</v>
      </c>
      <c r="R28" s="23">
        <v>0</v>
      </c>
      <c r="S28" s="39">
        <f t="shared" si="6"/>
        <v>0</v>
      </c>
      <c r="T28" s="22"/>
      <c r="U28" s="39">
        <f t="shared" si="2"/>
        <v>0</v>
      </c>
    </row>
    <row r="29" spans="3:21" s="1" customFormat="1" ht="18.75" customHeight="1">
      <c r="C29" s="16" t="s">
        <v>17</v>
      </c>
      <c r="D29" s="17" t="s">
        <v>8</v>
      </c>
      <c r="E29" s="6">
        <f t="shared" ref="E29:O29" si="19">E30+E33</f>
        <v>0</v>
      </c>
      <c r="F29" s="6">
        <f t="shared" si="19"/>
        <v>0</v>
      </c>
      <c r="G29" s="6">
        <f t="shared" si="19"/>
        <v>0</v>
      </c>
      <c r="H29" s="6">
        <f t="shared" si="19"/>
        <v>0</v>
      </c>
      <c r="I29" s="6">
        <f t="shared" si="19"/>
        <v>7983.7880000000005</v>
      </c>
      <c r="J29" s="6">
        <f t="shared" si="19"/>
        <v>0</v>
      </c>
      <c r="K29" s="6">
        <f t="shared" si="19"/>
        <v>7983.7880000000005</v>
      </c>
      <c r="L29" s="6">
        <f t="shared" si="19"/>
        <v>626.54900000000271</v>
      </c>
      <c r="M29" s="6">
        <f t="shared" si="19"/>
        <v>8610.3369999999995</v>
      </c>
      <c r="N29" s="6">
        <f t="shared" si="19"/>
        <v>0</v>
      </c>
      <c r="O29" s="6">
        <f t="shared" si="19"/>
        <v>0</v>
      </c>
      <c r="P29" s="6">
        <f t="shared" ref="P29:R29" si="20">P30+P33</f>
        <v>0</v>
      </c>
      <c r="Q29" s="39">
        <f t="shared" si="5"/>
        <v>0</v>
      </c>
      <c r="R29" s="6">
        <f t="shared" si="20"/>
        <v>0</v>
      </c>
      <c r="S29" s="39">
        <f>SUM(S30+S33)</f>
        <v>0</v>
      </c>
      <c r="T29" s="39">
        <f t="shared" ref="T29:U29" si="21">SUM(T30+T33)</f>
        <v>48972.932000000001</v>
      </c>
      <c r="U29" s="39">
        <f t="shared" si="21"/>
        <v>48972.93200000003</v>
      </c>
    </row>
    <row r="30" spans="3:21">
      <c r="C30" s="19" t="s">
        <v>18</v>
      </c>
      <c r="D30" s="4" t="s">
        <v>1</v>
      </c>
      <c r="E30" s="7">
        <f t="shared" ref="E30:R31" si="22">E31</f>
        <v>-240756.99100000001</v>
      </c>
      <c r="F30" s="21">
        <f t="shared" si="22"/>
        <v>6508.32</v>
      </c>
      <c r="G30" s="7">
        <f t="shared" si="22"/>
        <v>-280182.24</v>
      </c>
      <c r="H30" s="7">
        <f t="shared" si="22"/>
        <v>-23165.82</v>
      </c>
      <c r="I30" s="7">
        <f t="shared" si="22"/>
        <v>-303875.23499999999</v>
      </c>
      <c r="J30" s="7">
        <f t="shared" si="22"/>
        <v>-5405.7</v>
      </c>
      <c r="K30" s="7">
        <f t="shared" si="22"/>
        <v>-309280.935</v>
      </c>
      <c r="L30" s="7">
        <f t="shared" si="22"/>
        <v>29381.65</v>
      </c>
      <c r="M30" s="7">
        <f t="shared" si="22"/>
        <v>-279899.28499999997</v>
      </c>
      <c r="N30" s="7">
        <f t="shared" si="22"/>
        <v>-1703.105</v>
      </c>
      <c r="O30" s="7">
        <f t="shared" si="22"/>
        <v>-551125.42000000004</v>
      </c>
      <c r="P30" s="7">
        <f t="shared" si="22"/>
        <v>67834.8</v>
      </c>
      <c r="Q30" s="40">
        <f t="shared" si="5"/>
        <v>-483290.62000000005</v>
      </c>
      <c r="R30" s="7">
        <f t="shared" si="22"/>
        <v>-3381.5058600000002</v>
      </c>
      <c r="S30" s="40">
        <f>SUM(S31)</f>
        <v>-486672.12586000003</v>
      </c>
      <c r="T30" s="40">
        <f t="shared" ref="T30:U31" si="23">SUM(T31)</f>
        <v>-35442.866999999998</v>
      </c>
      <c r="U30" s="40">
        <f t="shared" si="23"/>
        <v>-522114.99286</v>
      </c>
    </row>
    <row r="31" spans="3:21">
      <c r="C31" s="34" t="s">
        <v>19</v>
      </c>
      <c r="D31" s="5" t="s">
        <v>9</v>
      </c>
      <c r="E31" s="29">
        <f t="shared" si="22"/>
        <v>-240756.99100000001</v>
      </c>
      <c r="F31" s="35">
        <f t="shared" si="22"/>
        <v>6508.32</v>
      </c>
      <c r="G31" s="29">
        <f>SUM(G32)</f>
        <v>-280182.24</v>
      </c>
      <c r="H31" s="29">
        <f>SUM(H32)</f>
        <v>-23165.82</v>
      </c>
      <c r="I31" s="29">
        <f>SUM(I32)</f>
        <v>-303875.23499999999</v>
      </c>
      <c r="J31" s="29">
        <f>SUM(J32)</f>
        <v>-5405.7</v>
      </c>
      <c r="K31" s="29">
        <f>SUM(K32)</f>
        <v>-309280.935</v>
      </c>
      <c r="L31" s="29">
        <f t="shared" ref="L31:R31" si="24">SUM(L32)</f>
        <v>29381.65</v>
      </c>
      <c r="M31" s="29">
        <f t="shared" si="24"/>
        <v>-279899.28499999997</v>
      </c>
      <c r="N31" s="29">
        <f t="shared" si="24"/>
        <v>-1703.105</v>
      </c>
      <c r="O31" s="29">
        <f t="shared" si="24"/>
        <v>-551125.42000000004</v>
      </c>
      <c r="P31" s="29">
        <f t="shared" si="24"/>
        <v>67834.8</v>
      </c>
      <c r="Q31" s="40">
        <f t="shared" si="5"/>
        <v>-483290.62000000005</v>
      </c>
      <c r="R31" s="29">
        <f t="shared" si="24"/>
        <v>-3381.5058600000002</v>
      </c>
      <c r="S31" s="40">
        <f>SUM(S32)</f>
        <v>-486672.12586000003</v>
      </c>
      <c r="T31" s="40">
        <f t="shared" si="23"/>
        <v>-35442.866999999998</v>
      </c>
      <c r="U31" s="40">
        <f t="shared" si="23"/>
        <v>-522114.99286</v>
      </c>
    </row>
    <row r="32" spans="3:21" ht="15.75" customHeight="1">
      <c r="C32" s="34" t="s">
        <v>20</v>
      </c>
      <c r="D32" s="5" t="s">
        <v>10</v>
      </c>
      <c r="E32" s="29">
        <v>-240756.99100000001</v>
      </c>
      <c r="F32" s="35">
        <v>6508.32</v>
      </c>
      <c r="G32" s="29">
        <v>-280182.24</v>
      </c>
      <c r="H32" s="22">
        <v>-23165.82</v>
      </c>
      <c r="I32" s="23">
        <v>-303875.23499999999</v>
      </c>
      <c r="J32" s="23">
        <v>-5405.7</v>
      </c>
      <c r="K32" s="23">
        <f>I32+J32</f>
        <v>-309280.935</v>
      </c>
      <c r="L32" s="22">
        <v>29381.65</v>
      </c>
      <c r="M32" s="23">
        <f t="shared" si="18"/>
        <v>-279899.28499999997</v>
      </c>
      <c r="N32" s="22">
        <v>-1703.105</v>
      </c>
      <c r="O32" s="23">
        <v>-551125.42000000004</v>
      </c>
      <c r="P32" s="22">
        <v>67834.8</v>
      </c>
      <c r="Q32" s="40">
        <f t="shared" si="5"/>
        <v>-483290.62000000005</v>
      </c>
      <c r="R32" s="22">
        <v>-3381.5058600000002</v>
      </c>
      <c r="S32" s="40">
        <f t="shared" si="6"/>
        <v>-486672.12586000003</v>
      </c>
      <c r="T32" s="22">
        <v>-35442.866999999998</v>
      </c>
      <c r="U32" s="39">
        <f>SUM(S32,T32)</f>
        <v>-522114.99286</v>
      </c>
    </row>
    <row r="33" spans="3:21">
      <c r="C33" s="19" t="s">
        <v>21</v>
      </c>
      <c r="D33" s="4" t="s">
        <v>2</v>
      </c>
      <c r="E33" s="7">
        <f t="shared" ref="E33:R34" si="25">E34</f>
        <v>240756.99100000001</v>
      </c>
      <c r="F33" s="21">
        <f t="shared" si="25"/>
        <v>-6508.32</v>
      </c>
      <c r="G33" s="7">
        <f t="shared" si="25"/>
        <v>280182.24</v>
      </c>
      <c r="H33" s="7">
        <f t="shared" si="25"/>
        <v>23165.82</v>
      </c>
      <c r="I33" s="7">
        <f>I34</f>
        <v>311859.02299999999</v>
      </c>
      <c r="J33" s="7">
        <f t="shared" si="25"/>
        <v>5405.7</v>
      </c>
      <c r="K33" s="7">
        <f t="shared" si="25"/>
        <v>317264.723</v>
      </c>
      <c r="L33" s="7">
        <f t="shared" si="25"/>
        <v>-28755.100999999999</v>
      </c>
      <c r="M33" s="7">
        <f t="shared" si="25"/>
        <v>288509.62199999997</v>
      </c>
      <c r="N33" s="7">
        <f t="shared" si="25"/>
        <v>1703.105</v>
      </c>
      <c r="O33" s="7">
        <f t="shared" si="25"/>
        <v>551125.42000000004</v>
      </c>
      <c r="P33" s="7">
        <f t="shared" si="25"/>
        <v>-67834.8</v>
      </c>
      <c r="Q33" s="40">
        <f t="shared" si="5"/>
        <v>483290.62000000005</v>
      </c>
      <c r="R33" s="7">
        <f t="shared" si="25"/>
        <v>3381.5058600000002</v>
      </c>
      <c r="S33" s="40">
        <f>SUM(S34)</f>
        <v>486672.12586000003</v>
      </c>
      <c r="T33" s="40">
        <f t="shared" ref="T33:U34" si="26">SUM(T34)</f>
        <v>84415.798999999999</v>
      </c>
      <c r="U33" s="40">
        <f t="shared" si="26"/>
        <v>571087.92486000003</v>
      </c>
    </row>
    <row r="34" spans="3:21">
      <c r="C34" s="34" t="s">
        <v>22</v>
      </c>
      <c r="D34" s="5" t="s">
        <v>11</v>
      </c>
      <c r="E34" s="29">
        <f>SUM(E35)</f>
        <v>240756.99100000001</v>
      </c>
      <c r="F34" s="35">
        <f t="shared" si="25"/>
        <v>-6508.32</v>
      </c>
      <c r="G34" s="29">
        <f t="shared" si="25"/>
        <v>280182.24</v>
      </c>
      <c r="H34" s="29">
        <f t="shared" si="25"/>
        <v>23165.82</v>
      </c>
      <c r="I34" s="29">
        <f t="shared" si="25"/>
        <v>311859.02299999999</v>
      </c>
      <c r="J34" s="29">
        <f t="shared" si="25"/>
        <v>5405.7</v>
      </c>
      <c r="K34" s="29">
        <f t="shared" si="25"/>
        <v>317264.723</v>
      </c>
      <c r="L34" s="29">
        <f t="shared" si="25"/>
        <v>-28755.100999999999</v>
      </c>
      <c r="M34" s="29">
        <f t="shared" si="25"/>
        <v>288509.62199999997</v>
      </c>
      <c r="N34" s="29">
        <f t="shared" si="25"/>
        <v>1703.105</v>
      </c>
      <c r="O34" s="29">
        <f t="shared" si="25"/>
        <v>551125.42000000004</v>
      </c>
      <c r="P34" s="29">
        <f t="shared" si="25"/>
        <v>-67834.8</v>
      </c>
      <c r="Q34" s="40">
        <f t="shared" si="5"/>
        <v>483290.62000000005</v>
      </c>
      <c r="R34" s="29">
        <f t="shared" si="25"/>
        <v>3381.5058600000002</v>
      </c>
      <c r="S34" s="40">
        <f>SUM(S35)</f>
        <v>486672.12586000003</v>
      </c>
      <c r="T34" s="40">
        <f t="shared" si="26"/>
        <v>84415.798999999999</v>
      </c>
      <c r="U34" s="40">
        <f t="shared" si="26"/>
        <v>571087.92486000003</v>
      </c>
    </row>
    <row r="35" spans="3:21" ht="17.25" customHeight="1">
      <c r="C35" s="34" t="s">
        <v>23</v>
      </c>
      <c r="D35" s="5" t="s">
        <v>12</v>
      </c>
      <c r="E35" s="29">
        <v>240756.99100000001</v>
      </c>
      <c r="F35" s="35">
        <v>-6508.32</v>
      </c>
      <c r="G35" s="29">
        <v>280182.24</v>
      </c>
      <c r="H35" s="22">
        <v>23165.82</v>
      </c>
      <c r="I35" s="23">
        <v>311859.02299999999</v>
      </c>
      <c r="J35" s="23">
        <v>5405.7</v>
      </c>
      <c r="K35" s="23">
        <f>I35+J35</f>
        <v>317264.723</v>
      </c>
      <c r="L35" s="22">
        <v>-28755.100999999999</v>
      </c>
      <c r="M35" s="23">
        <f t="shared" si="18"/>
        <v>288509.62199999997</v>
      </c>
      <c r="N35" s="22">
        <v>1703.105</v>
      </c>
      <c r="O35" s="23">
        <v>551125.42000000004</v>
      </c>
      <c r="P35" s="22">
        <v>-67834.8</v>
      </c>
      <c r="Q35" s="40">
        <f t="shared" si="5"/>
        <v>483290.62000000005</v>
      </c>
      <c r="R35" s="22">
        <v>3381.5058600000002</v>
      </c>
      <c r="S35" s="40">
        <f t="shared" si="6"/>
        <v>486672.12586000003</v>
      </c>
      <c r="T35" s="22">
        <v>84415.798999999999</v>
      </c>
      <c r="U35" s="39">
        <f t="shared" ref="U35:U36" si="27">SUM(S35,T35)</f>
        <v>571087.92486000003</v>
      </c>
    </row>
    <row r="36" spans="3:21" ht="12.75" customHeight="1">
      <c r="C36" s="47" t="s">
        <v>34</v>
      </c>
      <c r="D36" s="47"/>
      <c r="E36" s="46">
        <f t="shared" ref="E36:K36" si="28">SUM(E14,E29)</f>
        <v>3107.6750000000002</v>
      </c>
      <c r="F36" s="46">
        <f t="shared" si="28"/>
        <v>-478.46199999999999</v>
      </c>
      <c r="G36" s="46">
        <f t="shared" si="28"/>
        <v>2942.0400000000004</v>
      </c>
      <c r="H36" s="46">
        <f t="shared" si="28"/>
        <v>0</v>
      </c>
      <c r="I36" s="46">
        <f t="shared" si="28"/>
        <v>9163.8260000000009</v>
      </c>
      <c r="J36" s="46">
        <f t="shared" si="28"/>
        <v>0</v>
      </c>
      <c r="K36" s="46">
        <f t="shared" si="28"/>
        <v>9163.8260000000009</v>
      </c>
      <c r="L36" s="46">
        <f t="shared" ref="L36:M36" si="29">SUM(L14,L29)</f>
        <v>626.54900000000271</v>
      </c>
      <c r="M36" s="46">
        <f t="shared" si="29"/>
        <v>9790.375</v>
      </c>
      <c r="N36" s="46">
        <f t="shared" ref="N36:O36" si="30">SUM(N14,N29)</f>
        <v>0</v>
      </c>
      <c r="O36" s="46">
        <f t="shared" si="30"/>
        <v>-3000</v>
      </c>
      <c r="P36" s="46">
        <f t="shared" ref="P36:Q36" si="31">SUM(P14,P29)</f>
        <v>0</v>
      </c>
      <c r="Q36" s="50">
        <f t="shared" si="31"/>
        <v>-3000</v>
      </c>
      <c r="R36" s="46">
        <f t="shared" ref="R36:S36" si="32">SUM(R14,R29)</f>
        <v>0</v>
      </c>
      <c r="S36" s="50">
        <f t="shared" si="32"/>
        <v>-3000</v>
      </c>
      <c r="T36" s="43">
        <f>SUM(T14)</f>
        <v>48972.932000000001</v>
      </c>
      <c r="U36" s="43">
        <f t="shared" si="27"/>
        <v>45972.932000000001</v>
      </c>
    </row>
    <row r="37" spans="3:21">
      <c r="C37" s="47"/>
      <c r="D37" s="47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50"/>
      <c r="R37" s="46"/>
      <c r="S37" s="50"/>
      <c r="T37" s="44"/>
      <c r="U37" s="43"/>
    </row>
    <row r="38" spans="3:21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3:21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3:21">
      <c r="C40" s="36"/>
      <c r="D40" s="36" t="s">
        <v>54</v>
      </c>
      <c r="E40" s="36"/>
      <c r="F40" s="36"/>
      <c r="G40" s="36"/>
      <c r="H40" s="36"/>
      <c r="I40" s="36"/>
      <c r="J40" s="36"/>
      <c r="K40" s="36"/>
      <c r="L40" s="36"/>
      <c r="M40" s="36"/>
    </row>
    <row r="41" spans="3:21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</sheetData>
  <mergeCells count="26">
    <mergeCell ref="C8:I8"/>
    <mergeCell ref="E36:E37"/>
    <mergeCell ref="R36:R37"/>
    <mergeCell ref="S36:S37"/>
    <mergeCell ref="D12:Q12"/>
    <mergeCell ref="F36:F37"/>
    <mergeCell ref="G36:G37"/>
    <mergeCell ref="P36:P37"/>
    <mergeCell ref="Q36:Q37"/>
    <mergeCell ref="H36:H37"/>
    <mergeCell ref="T36:T37"/>
    <mergeCell ref="U36:U37"/>
    <mergeCell ref="D3:O3"/>
    <mergeCell ref="D4:O4"/>
    <mergeCell ref="D2:O2"/>
    <mergeCell ref="N36:N37"/>
    <mergeCell ref="O36:O37"/>
    <mergeCell ref="L36:L37"/>
    <mergeCell ref="M36:M37"/>
    <mergeCell ref="J36:J37"/>
    <mergeCell ref="K36:K37"/>
    <mergeCell ref="I36:I37"/>
    <mergeCell ref="C36:D37"/>
    <mergeCell ref="C9:I9"/>
    <mergeCell ref="D5:G5"/>
    <mergeCell ref="C7:I7"/>
  </mergeCells>
  <pageMargins left="0.9055118110236221" right="0.78740157480314965" top="0.78740157480314965" bottom="0.78740157480314965" header="0.31496062992125984" footer="0.31496062992125984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YYY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Windows User</cp:lastModifiedBy>
  <cp:lastPrinted>2024-04-02T07:03:31Z</cp:lastPrinted>
  <dcterms:created xsi:type="dcterms:W3CDTF">2001-02-06T16:58:13Z</dcterms:created>
  <dcterms:modified xsi:type="dcterms:W3CDTF">2024-03-26T06:32:39Z</dcterms:modified>
</cp:coreProperties>
</file>