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90" yWindow="1170" windowWidth="9420" windowHeight="3930"/>
  </bookViews>
  <sheets>
    <sheet name="2016 24.12.2015 г.  " sheetId="23" r:id="rId1"/>
    <sheet name="2016 23.12.2015 г. " sheetId="22" r:id="rId2"/>
  </sheets>
  <definedNames>
    <definedName name="_xlnm.Print_Titles" localSheetId="1">'2016 23.12.2015 г. '!$10:$10</definedName>
    <definedName name="_xlnm.Print_Titles" localSheetId="0">'2016 24.12.2015 г.  '!$10:$10</definedName>
    <definedName name="_xlnm.Print_Area" localSheetId="1">'2016 23.12.2015 г. '!$A$1:$G$73</definedName>
    <definedName name="_xlnm.Print_Area" localSheetId="0">'2016 24.12.2015 г.  '!$A$1:$F$53</definedName>
  </definedNames>
  <calcPr calcId="144525"/>
</workbook>
</file>

<file path=xl/calcChain.xml><?xml version="1.0" encoding="utf-8"?>
<calcChain xmlns="http://schemas.openxmlformats.org/spreadsheetml/2006/main">
  <c r="E56" i="23" l="1"/>
  <c r="D56" i="23"/>
  <c r="E54" i="23"/>
  <c r="D54" i="23"/>
  <c r="E57" i="23" l="1"/>
  <c r="D57" i="23"/>
  <c r="E55" i="23"/>
  <c r="D55" i="23"/>
  <c r="F53" i="23"/>
  <c r="F52" i="23"/>
  <c r="F51" i="23"/>
  <c r="F50" i="23"/>
  <c r="G50" i="23" s="1"/>
  <c r="F49" i="23"/>
  <c r="G49" i="23" s="1"/>
  <c r="G48" i="23" s="1"/>
  <c r="E48" i="23"/>
  <c r="D48" i="23"/>
  <c r="F47" i="23"/>
  <c r="F46" i="23"/>
  <c r="F45" i="23"/>
  <c r="F44" i="23"/>
  <c r="F43" i="23"/>
  <c r="G43" i="23" s="1"/>
  <c r="F42" i="23"/>
  <c r="G42" i="23" s="1"/>
  <c r="F41" i="23"/>
  <c r="G41" i="23" s="1"/>
  <c r="F40" i="23"/>
  <c r="F39" i="23"/>
  <c r="F38" i="23"/>
  <c r="F37" i="23"/>
  <c r="F36" i="23"/>
  <c r="F35" i="23"/>
  <c r="F34" i="23"/>
  <c r="F33" i="23"/>
  <c r="F32" i="23"/>
  <c r="G31" i="23"/>
  <c r="G30" i="23" s="1"/>
  <c r="E31" i="23"/>
  <c r="E30" i="23" s="1"/>
  <c r="E28" i="23" s="1"/>
  <c r="D31" i="23"/>
  <c r="D30" i="23" s="1"/>
  <c r="D28" i="23" s="1"/>
  <c r="F29" i="23"/>
  <c r="F27" i="23"/>
  <c r="G27" i="23" s="1"/>
  <c r="G57" i="23" s="1"/>
  <c r="F26" i="23"/>
  <c r="F25" i="23"/>
  <c r="F24" i="23"/>
  <c r="G24" i="23" s="1"/>
  <c r="F23" i="23"/>
  <c r="G23" i="23" s="1"/>
  <c r="F22" i="23"/>
  <c r="F21" i="23"/>
  <c r="G21" i="23" s="1"/>
  <c r="F20" i="23"/>
  <c r="F19" i="23"/>
  <c r="F54" i="23" s="1"/>
  <c r="E18" i="23"/>
  <c r="E17" i="23" s="1"/>
  <c r="E16" i="23" s="1"/>
  <c r="D18" i="23"/>
  <c r="D17" i="23" s="1"/>
  <c r="D16" i="23" s="1"/>
  <c r="F15" i="23"/>
  <c r="E14" i="23"/>
  <c r="D14" i="23"/>
  <c r="F56" i="23" l="1"/>
  <c r="F55" i="23"/>
  <c r="F14" i="23"/>
  <c r="G14" i="23" s="1"/>
  <c r="D13" i="23"/>
  <c r="D12" i="23" s="1"/>
  <c r="F48" i="23"/>
  <c r="F31" i="23"/>
  <c r="F30" i="23" s="1"/>
  <c r="F28" i="23" s="1"/>
  <c r="G28" i="23" s="1"/>
  <c r="F57" i="23"/>
  <c r="D58" i="23"/>
  <c r="E58" i="23"/>
  <c r="G15" i="23"/>
  <c r="G55" i="23" s="1"/>
  <c r="E13" i="23"/>
  <c r="E12" i="23" s="1"/>
  <c r="G19" i="23"/>
  <c r="G54" i="23" s="1"/>
  <c r="G58" i="23" s="1"/>
  <c r="G29" i="23"/>
  <c r="F18" i="23"/>
  <c r="G22" i="23"/>
  <c r="G56" i="23" s="1"/>
  <c r="E77" i="22"/>
  <c r="D77" i="22"/>
  <c r="E74" i="22"/>
  <c r="D74" i="22"/>
  <c r="F22" i="22"/>
  <c r="G78" i="22"/>
  <c r="E78" i="22"/>
  <c r="D78" i="22"/>
  <c r="E76" i="22"/>
  <c r="D76" i="22"/>
  <c r="E75" i="22"/>
  <c r="D75" i="22"/>
  <c r="G73" i="22"/>
  <c r="F73" i="22"/>
  <c r="F72" i="22"/>
  <c r="F71" i="22"/>
  <c r="E69" i="22"/>
  <c r="D69" i="22"/>
  <c r="F67" i="22"/>
  <c r="F78" i="22" s="1"/>
  <c r="F66" i="22"/>
  <c r="F65" i="22"/>
  <c r="F64" i="22"/>
  <c r="F63" i="22"/>
  <c r="F62" i="22"/>
  <c r="G62" i="22" s="1"/>
  <c r="F61" i="22"/>
  <c r="F60" i="22"/>
  <c r="F59" i="22"/>
  <c r="F58" i="22"/>
  <c r="F57" i="22"/>
  <c r="F56" i="22"/>
  <c r="G56" i="22" s="1"/>
  <c r="F55" i="22"/>
  <c r="G55" i="22" s="1"/>
  <c r="G54" i="22" s="1"/>
  <c r="E54" i="22"/>
  <c r="D54" i="22"/>
  <c r="F53" i="22"/>
  <c r="F52" i="22"/>
  <c r="G51" i="22"/>
  <c r="F51" i="22"/>
  <c r="F50" i="22"/>
  <c r="G50" i="22" s="1"/>
  <c r="F49" i="22"/>
  <c r="F48" i="22"/>
  <c r="F47" i="22"/>
  <c r="F46" i="22"/>
  <c r="G46" i="22" s="1"/>
  <c r="F45" i="22"/>
  <c r="G45" i="22" s="1"/>
  <c r="F44" i="22"/>
  <c r="G44" i="22" s="1"/>
  <c r="F43" i="22"/>
  <c r="F42" i="22"/>
  <c r="F41" i="22"/>
  <c r="F40" i="22"/>
  <c r="F39" i="22"/>
  <c r="F38" i="22"/>
  <c r="F37" i="22"/>
  <c r="F36" i="22"/>
  <c r="F35" i="22"/>
  <c r="G34" i="22"/>
  <c r="G33" i="22" s="1"/>
  <c r="E34" i="22"/>
  <c r="E33" i="22" s="1"/>
  <c r="E31" i="22" s="1"/>
  <c r="D34" i="22"/>
  <c r="D33" i="22" s="1"/>
  <c r="D31" i="22" s="1"/>
  <c r="F32" i="22"/>
  <c r="G32" i="22" s="1"/>
  <c r="F30" i="22"/>
  <c r="G30" i="22" s="1"/>
  <c r="G77" i="22" s="1"/>
  <c r="F29" i="22"/>
  <c r="F77" i="22" s="1"/>
  <c r="F28" i="22"/>
  <c r="F27" i="22"/>
  <c r="G27" i="22" s="1"/>
  <c r="F26" i="22"/>
  <c r="G26" i="22" s="1"/>
  <c r="F25" i="22"/>
  <c r="G25" i="22" s="1"/>
  <c r="G24" i="22"/>
  <c r="G76" i="22" s="1"/>
  <c r="F24" i="22"/>
  <c r="F23" i="22"/>
  <c r="G23" i="22" s="1"/>
  <c r="F21" i="22"/>
  <c r="F74" i="22" s="1"/>
  <c r="E20" i="22"/>
  <c r="E19" i="22" s="1"/>
  <c r="E18" i="22" s="1"/>
  <c r="D20" i="22"/>
  <c r="D19" i="22" s="1"/>
  <c r="D18" i="22" s="1"/>
  <c r="F17" i="22"/>
  <c r="F16" i="22"/>
  <c r="G15" i="22"/>
  <c r="G75" i="22" s="1"/>
  <c r="F15" i="22"/>
  <c r="E14" i="22"/>
  <c r="D14" i="22"/>
  <c r="F58" i="23" l="1"/>
  <c r="G18" i="23"/>
  <c r="F17" i="23"/>
  <c r="F69" i="22"/>
  <c r="F14" i="22"/>
  <c r="G14" i="22" s="1"/>
  <c r="D13" i="22"/>
  <c r="D12" i="22" s="1"/>
  <c r="F54" i="22"/>
  <c r="F76" i="22"/>
  <c r="F79" i="22" s="1"/>
  <c r="F34" i="22"/>
  <c r="F33" i="22" s="1"/>
  <c r="F31" i="22" s="1"/>
  <c r="G31" i="22" s="1"/>
  <c r="E79" i="22"/>
  <c r="F75" i="22"/>
  <c r="D79" i="22"/>
  <c r="G21" i="22"/>
  <c r="G74" i="22" s="1"/>
  <c r="G79" i="22" s="1"/>
  <c r="E13" i="22"/>
  <c r="E12" i="22" s="1"/>
  <c r="F12" i="22" s="1"/>
  <c r="G12" i="22" s="1"/>
  <c r="F20" i="22"/>
  <c r="G17" i="23" l="1"/>
  <c r="F16" i="23"/>
  <c r="G20" i="22"/>
  <c r="F19" i="22"/>
  <c r="G16" i="23" l="1"/>
  <c r="F13" i="23"/>
  <c r="G19" i="22"/>
  <c r="F18" i="22"/>
  <c r="G13" i="23" l="1"/>
  <c r="G12" i="23" s="1"/>
  <c r="F12" i="23"/>
  <c r="G18" i="22"/>
  <c r="F13" i="22"/>
  <c r="G13" i="22" s="1"/>
</calcChain>
</file>

<file path=xl/sharedStrings.xml><?xml version="1.0" encoding="utf-8"?>
<sst xmlns="http://schemas.openxmlformats.org/spreadsheetml/2006/main" count="340" uniqueCount="104">
  <si>
    <t>Наименование</t>
  </si>
  <si>
    <t>202 03024 05 0000 151</t>
  </si>
  <si>
    <t>202 02999 05 0000 151</t>
  </si>
  <si>
    <t>202 02000 00 0000 151</t>
  </si>
  <si>
    <t>Прочие субсидии</t>
  </si>
  <si>
    <t>202 01000 00 0000 151</t>
  </si>
  <si>
    <t>202 02999 00 0000 151</t>
  </si>
  <si>
    <t>202 03024 00 0000 151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</si>
  <si>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</si>
  <si>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</si>
  <si>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местным бюджетам на выполнение передаваемых полномочий субъектов Российской Федерации</t>
  </si>
  <si>
    <t xml:space="preserve">202 03033 05 0000 151 </t>
  </si>
  <si>
    <t>Иные межбюджетные трансферты</t>
  </si>
  <si>
    <t>Субвенции бюджетам муниципальных районов на выполнение передаваемых полномочий субъектов Российской Федерации</t>
  </si>
  <si>
    <t>Дотации бюджетам муниципальных районов на выравнивание бюджетной обеспеченности</t>
  </si>
  <si>
    <t>202 03021 05 0000 151</t>
  </si>
  <si>
    <t>202 04000 00 0000 151</t>
  </si>
  <si>
    <t>202 03000 00 0000 151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</si>
  <si>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</si>
  <si>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</si>
  <si>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</si>
  <si>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</si>
  <si>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</si>
  <si>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</si>
  <si>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</si>
  <si>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</si>
  <si>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Субвенции бюджетам муниципальных районов на осуществление государственных полномочий по расчету и предоставлению дотаций поселениям</t>
  </si>
  <si>
    <t>Поправка</t>
  </si>
  <si>
    <t>200 00000 00 0000 000</t>
  </si>
  <si>
    <t xml:space="preserve">Безвозмездные поступления </t>
  </si>
  <si>
    <t>Субсидии бюджетам муниципальных районов на содержание инструкторов по физической культуре и спорту</t>
  </si>
  <si>
    <t>Субвенции местным бюджетам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</si>
  <si>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местным бюджетам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</si>
  <si>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 местным бюджетам   на оздоровление детей ФБ</t>
  </si>
  <si>
    <t xml:space="preserve">Субсидии бюджетам муниципальных районов на организацию горячего питания детей, обучающихся в муниципальных общеобразовательных учреждениях </t>
  </si>
  <si>
    <t xml:space="preserve"> Субвенции местным бюджетам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</si>
  <si>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Объем  безвозмездных поступлений</t>
  </si>
  <si>
    <t>Субсидии бюджетам муниципальных районов на исполнение расходных обязательств муниципальных районов</t>
  </si>
  <si>
    <t>Субвенции местным бюджетам  на осуществление государственных полномочий по созданию и организации деятельности административных комиссий</t>
  </si>
  <si>
    <t>Субвенции бюджетам субъектов Российской Федерации и муниципальных образований</t>
  </si>
  <si>
    <t>(тыс.руб.)</t>
  </si>
  <si>
    <t>202 04014 05 0000 151</t>
  </si>
  <si>
    <t>Субвенции местным бюджетам на осуществление государственных полномочий по хранению, формированию, учету и использованию архивного фонда Республики Бурятия</t>
  </si>
  <si>
    <t>Код вида доходов</t>
  </si>
  <si>
    <t>Код ГРБС</t>
  </si>
  <si>
    <t>Субвенции местным бюджетам на осуществление отдельных государственных полномочий по уведомительной регистрации коллективных договоров</t>
  </si>
  <si>
    <t>Субсидии бюджетам муниципальных районов на увеличение фонда оплаты труда  педагогических работников  муниципальных учреждений  дополнительного образования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</si>
  <si>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в сфере культуры в  соответствии с заключенными соглашениями                            </t>
  </si>
  <si>
    <t>962</t>
  </si>
  <si>
    <t xml:space="preserve">Межбюджетные трансферты, передаваемые  бюджетам муниципальных районов из бюджетов  поселений  на  осуществление  части полномочий  по осуществлению внешнего муниципального контроля  в  соответствии с заключенными соглашениями                            </t>
  </si>
  <si>
    <t>Субсидии бюджетам муниципальных районов на возмещение затрат, связанных с переводом из штатных расписаний муниципальных общеобразовательных учреждений отдельных должностей на финансирование из местных бюджетов</t>
  </si>
  <si>
    <t>202 01001 05 0000 151</t>
  </si>
  <si>
    <t>Отклонение(+,-)</t>
  </si>
  <si>
    <t>202 04025 05 0000 151</t>
  </si>
  <si>
    <t>Субвенции  местным бюджетам   на организацию отдыха и оздоровление детей-сирот и детей, оставшихся без попечения родителей, социальная адресная помощь нуждающимся</t>
  </si>
  <si>
    <t>Субвенции местным бюджетам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</si>
  <si>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(тыс.рублей)</t>
  </si>
  <si>
    <t xml:space="preserve">Субсидии   муниципальным  образованиям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 </t>
  </si>
  <si>
    <t>Иные межбюджетные трансферты бюджетам муниципальных районов (городских округов) на комплектование книжных фондов библиотек муниципальных образований и государственных библиотек городов Москвы и Санкт-Петербурга (ФБ)</t>
  </si>
  <si>
    <t>Иные межбюджетные трансферты бюджетам муниципальных районов (городских округов) на комплектование книжных фондов библиотек муниципальных образований (РБ)</t>
  </si>
  <si>
    <t>202 04999 05 0000 151</t>
  </si>
  <si>
    <t>Межбюджетные трансферты победителям республиканского конкурса  "Лучшее территориальное общественное самоуправление"</t>
  </si>
  <si>
    <t>219 05000 05 0000 151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</si>
  <si>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</si>
  <si>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Межбюджетные трансферты, передаваемые  бюджету муниципального района из бюджетов  поселений,  на  осуществление  части полномочий  в области градостроительной деятельности в  соответствии с заключенными соглашениями по разработке и утверждению программы комплексного развития системы коммунальной инфраструктуры</t>
  </si>
  <si>
    <t>202 01999 05 0000 151</t>
  </si>
  <si>
    <t xml:space="preserve">Прочие дотации бюджетам муниципальных районов </t>
  </si>
  <si>
    <t xml:space="preserve">202 03999 05 0000 151 </t>
  </si>
  <si>
    <t>Прочие субвенции бюджетам муниципальных районов</t>
  </si>
  <si>
    <t>202 04067 05 0000 151</t>
  </si>
  <si>
    <t>Иные межбюджетные трансферты на поддержку  экономического и социального развития коренных малочисленных народов Севера, Сибири и Дальнего Востока (РФ)</t>
  </si>
  <si>
    <t>Иные межбюджетные трансферты на поддержку  экономического и социального развития коренных малочисленных народов Севера, Сибири и Дальнего Востока (РБ)</t>
  </si>
  <si>
    <t>202 04052 05 0000 151</t>
  </si>
  <si>
    <t>202 04053 05 0000 151</t>
  </si>
  <si>
    <t xml:space="preserve">Субвенции местным бюджетам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</si>
  <si>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 (РФ)</t>
  </si>
  <si>
    <t xml:space="preserve"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 (РФ)
</t>
  </si>
  <si>
    <t>Дотации бюджетам муниципальных районов на  обеспечение сбалансированности бюджетов</t>
  </si>
  <si>
    <t xml:space="preserve">Субсидии бюджетам муниципальных районов на повышение средней заработной платы  работников муниципальных учреждений культуры </t>
  </si>
  <si>
    <t>202 03007 05 0000 151</t>
  </si>
  <si>
    <t>202 01003 05 0000 151</t>
  </si>
  <si>
    <t>Субвенции местным бюджетам на обеспечение прав детей, находящихся в трудной жизненной ситуации, на отдых и оздоровление и организацию деятельности по обеспечению прав детей, находящихся в трудной жизненной ситуации, на отдых и оздоровление</t>
  </si>
  <si>
    <t xml:space="preserve">Субвенции местным бюджетам на осуществление и администрирование отдельного государственного полномочия по отлову, транспортировке и содержанию безнадзорных домашних животных </t>
  </si>
  <si>
    <t xml:space="preserve">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"Культура"в целях выполнения Указа Президента Российской Федерации от 1 июня 2012 года №761 2 "О Национальной стратегии действий в интересах детей на 2012 - 2017 годы" </t>
  </si>
  <si>
    <t>Субвенции  местным бюджетам на выплату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</si>
  <si>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 xml:space="preserve">Субвенции местным бюджетам  на финансовое обеспечение получения  дошкольного образования в муниципальных образовательных организациях </t>
  </si>
  <si>
    <t>Субвенции местным бюджетам на предоставление мер социальной поддержки по оплате коммунальных услуг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</si>
  <si>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</si>
  <si>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местным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</si>
  <si>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местным бюджетам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</si>
  <si>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Иные межбюджетные трансферты бюджетам муниципальных районов на проведение мроприятий по подключению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технологии и оцифровки</t>
  </si>
  <si>
    <t xml:space="preserve"> к проекту Решения Совета депутатов муниципального образования "Окинский район"</t>
  </si>
  <si>
    <t xml:space="preserve">"О бюджете муниципального района на  2016 год" </t>
  </si>
  <si>
    <t>на  2016 год</t>
  </si>
  <si>
    <t>Приложение 4</t>
  </si>
  <si>
    <t>202 04041 05 0000 151</t>
  </si>
  <si>
    <t>Первонач. проект на 2016 г.</t>
  </si>
  <si>
    <t>Уточненный проект на 2016 год</t>
  </si>
  <si>
    <t>Субсидии бюджетам муниципальных районов на мероприятия по обеспечению деятельности по охране правопорядка и общественной безопасности, повышению безопасности дорожного движения</t>
  </si>
  <si>
    <t xml:space="preserve">Сумма </t>
  </si>
  <si>
    <t>Субсидии бюджетам муниципальных районов на мероприятия по обеспечению деятельности по охране правопорядка и общественной безопасности</t>
  </si>
  <si>
    <t>Субвенции местным бюджетам по составлению(изменениюи дополнению) списков кандидатов в присяжные заседатели федеральных судов общей юрисдикции в Российской Федерации</t>
  </si>
  <si>
    <t xml:space="preserve">Субвенции местным бюджетам на осуществление и администрирование отдельного государственного полномочия по отлову и содержанию безнадзорных домашних животных </t>
  </si>
  <si>
    <t>Иные межбюджетные трансферты бюджетам муниципальных районов на проведение мероприятий по подключению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</si>
</sst>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left" vertical="justify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3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5" fillId="2" borderId="1" xfId="0" applyFont="1" applyFill="1" applyBorder="1" applyAlignment="1">
      <alignment horizontal="left" vertical="top" wrapText="1"/>
    </xf>
    <xf numFmtId="0" fontId="6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justify"/>
    </xf>
    <xf numFmtId="164" fontId="5" fillId="0" borderId="0" xfId="0" applyNumberFormat="1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justify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justify" wrapText="1"/>
    </xf>
    <xf numFmtId="3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0" fontId="5" fillId="2" borderId="2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/>
    <xf numFmtId="164" fontId="5" fillId="0" borderId="1" xfId="0" applyNumberFormat="1" applyFont="1" applyFill="1" applyBorder="1" applyAlignment="1"/>
    <xf numFmtId="164" fontId="6" fillId="0" borderId="1" xfId="0" applyNumberFormat="1" applyFont="1" applyFill="1" applyBorder="1" applyAlignment="1"/>
    <xf numFmtId="0" fontId="5" fillId="0" borderId="1" xfId="0" applyFont="1" applyFill="1" applyBorder="1" applyAlignment="1">
      <alignment vertical="top" wrapText="1"/>
    </xf>
    <xf numFmtId="164" fontId="6" fillId="0" borderId="1" xfId="0" applyNumberFormat="1" applyFont="1" applyBorder="1" applyAlignment="1"/>
    <xf numFmtId="164" fontId="6" fillId="0" borderId="1" xfId="0" applyNumberFormat="1" applyFont="1" applyFill="1" applyBorder="1" applyAlignment="1">
      <alignment vertical="center"/>
    </xf>
    <xf numFmtId="49" fontId="5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justify" vertical="justify" wrapText="1"/>
    </xf>
    <xf numFmtId="0" fontId="5" fillId="0" borderId="3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justify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8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tabSelected="1" view="pageBreakPreview" topLeftCell="A42" zoomScaleSheetLayoutView="100" workbookViewId="0">
      <selection activeCell="C47" sqref="C47"/>
    </sheetView>
  </sheetViews>
  <sheetFormatPr defaultRowHeight="15.75" x14ac:dyDescent="0.25"/>
  <cols>
    <col min="1" max="1" width="9.140625" style="13" customWidth="1"/>
    <col min="2" max="2" width="24.85546875" style="12" customWidth="1"/>
    <col min="3" max="3" width="93.140625" style="11" customWidth="1"/>
    <col min="4" max="4" width="13.42578125" style="19" hidden="1" customWidth="1"/>
    <col min="5" max="5" width="15.28515625" style="11" hidden="1" customWidth="1"/>
    <col min="6" max="6" width="15.5703125" style="11" customWidth="1"/>
    <col min="7" max="7" width="13" hidden="1" customWidth="1"/>
    <col min="8" max="8" width="11" customWidth="1"/>
  </cols>
  <sheetData>
    <row r="2" spans="1:7" x14ac:dyDescent="0.25">
      <c r="F2" s="11" t="s">
        <v>94</v>
      </c>
    </row>
    <row r="3" spans="1:7" x14ac:dyDescent="0.25">
      <c r="A3" s="74" t="s">
        <v>91</v>
      </c>
      <c r="B3" s="74"/>
      <c r="C3" s="74"/>
      <c r="D3" s="74"/>
      <c r="E3" s="74"/>
      <c r="F3" s="74"/>
    </row>
    <row r="4" spans="1:7" x14ac:dyDescent="0.25">
      <c r="A4" s="45"/>
      <c r="B4" s="72"/>
      <c r="C4" s="74" t="s">
        <v>92</v>
      </c>
      <c r="D4" s="74"/>
      <c r="E4" s="74"/>
      <c r="F4" s="74"/>
    </row>
    <row r="5" spans="1:7" x14ac:dyDescent="0.2">
      <c r="B5" s="75"/>
      <c r="C5" s="76"/>
      <c r="D5" s="76"/>
      <c r="E5" s="76"/>
      <c r="F5" s="76"/>
    </row>
    <row r="6" spans="1:7" ht="15.75" customHeight="1" x14ac:dyDescent="0.3">
      <c r="A6" s="77"/>
      <c r="B6" s="77"/>
      <c r="C6" s="77"/>
      <c r="D6" s="77"/>
      <c r="E6" s="77"/>
      <c r="F6" s="77"/>
    </row>
    <row r="7" spans="1:7" ht="18.75" x14ac:dyDescent="0.3">
      <c r="A7" s="73" t="s">
        <v>36</v>
      </c>
      <c r="B7" s="73"/>
      <c r="C7" s="73"/>
      <c r="D7" s="73"/>
      <c r="E7" s="73"/>
      <c r="F7" s="73"/>
    </row>
    <row r="8" spans="1:7" ht="18.75" x14ac:dyDescent="0.3">
      <c r="A8" s="73" t="s">
        <v>93</v>
      </c>
      <c r="B8" s="73"/>
      <c r="C8" s="73"/>
      <c r="D8" s="73"/>
      <c r="E8" s="73"/>
      <c r="F8" s="73"/>
    </row>
    <row r="9" spans="1:7" x14ac:dyDescent="0.25">
      <c r="B9" s="23"/>
      <c r="C9" s="23"/>
      <c r="F9" s="19" t="s">
        <v>56</v>
      </c>
      <c r="G9" s="19" t="s">
        <v>40</v>
      </c>
    </row>
    <row r="10" spans="1:7" s="4" customFormat="1" ht="15.75" customHeight="1" x14ac:dyDescent="0.2">
      <c r="A10" s="80" t="s">
        <v>44</v>
      </c>
      <c r="B10" s="82" t="s">
        <v>43</v>
      </c>
      <c r="C10" s="82" t="s">
        <v>0</v>
      </c>
      <c r="D10" s="84" t="s">
        <v>96</v>
      </c>
      <c r="E10" s="84" t="s">
        <v>27</v>
      </c>
      <c r="F10" s="84" t="s">
        <v>99</v>
      </c>
      <c r="G10" s="78" t="s">
        <v>52</v>
      </c>
    </row>
    <row r="11" spans="1:7" s="4" customFormat="1" ht="31.5" customHeight="1" x14ac:dyDescent="0.2">
      <c r="A11" s="81"/>
      <c r="B11" s="83"/>
      <c r="C11" s="83"/>
      <c r="D11" s="85"/>
      <c r="E11" s="85"/>
      <c r="F11" s="85"/>
      <c r="G11" s="79"/>
    </row>
    <row r="12" spans="1:7" s="4" customFormat="1" x14ac:dyDescent="0.25">
      <c r="A12" s="14" t="s">
        <v>20</v>
      </c>
      <c r="B12" s="28" t="s">
        <v>28</v>
      </c>
      <c r="C12" s="29" t="s">
        <v>29</v>
      </c>
      <c r="D12" s="43">
        <f>SUM(D13)</f>
        <v>111779.49999999999</v>
      </c>
      <c r="E12" s="43">
        <f t="shared" ref="E12:G12" si="0">SUM(E13)</f>
        <v>1753.8909999999998</v>
      </c>
      <c r="F12" s="43">
        <f t="shared" si="0"/>
        <v>113533.39099999999</v>
      </c>
      <c r="G12" s="43" t="e">
        <f t="shared" si="0"/>
        <v>#REF!</v>
      </c>
    </row>
    <row r="13" spans="1:7" s="7" customFormat="1" ht="31.5" x14ac:dyDescent="0.25">
      <c r="A13" s="14" t="s">
        <v>20</v>
      </c>
      <c r="B13" s="30" t="s">
        <v>25</v>
      </c>
      <c r="C13" s="31" t="s">
        <v>19</v>
      </c>
      <c r="D13" s="43">
        <f>D14+D16+D28+D48</f>
        <v>111779.49999999999</v>
      </c>
      <c r="E13" s="43">
        <f>E14+E16+E28+E48</f>
        <v>1753.8909999999998</v>
      </c>
      <c r="F13" s="43">
        <f>F14+F16+F28+F48</f>
        <v>113533.39099999999</v>
      </c>
      <c r="G13" s="43" t="e">
        <f>SUM(#REF!-F13)</f>
        <v>#REF!</v>
      </c>
    </row>
    <row r="14" spans="1:7" s="1" customFormat="1" ht="18" customHeight="1" x14ac:dyDescent="0.25">
      <c r="A14" s="14" t="s">
        <v>20</v>
      </c>
      <c r="B14" s="32" t="s">
        <v>5</v>
      </c>
      <c r="C14" s="31" t="s">
        <v>8</v>
      </c>
      <c r="D14" s="43">
        <f>SUM(D15:D15)</f>
        <v>6179.3</v>
      </c>
      <c r="E14" s="43">
        <f>SUM(E15:E15)</f>
        <v>0</v>
      </c>
      <c r="F14" s="43">
        <f>SUM(F15:F15)</f>
        <v>6179.3</v>
      </c>
      <c r="G14" s="43" t="e">
        <f>SUM(#REF!-F14)</f>
        <v>#REF!</v>
      </c>
    </row>
    <row r="15" spans="1:7" ht="33" customHeight="1" x14ac:dyDescent="0.25">
      <c r="A15" s="66" t="s">
        <v>21</v>
      </c>
      <c r="B15" s="67" t="s">
        <v>51</v>
      </c>
      <c r="C15" s="8" t="s">
        <v>14</v>
      </c>
      <c r="D15" s="39">
        <v>6179.3</v>
      </c>
      <c r="E15" s="40">
        <v>0</v>
      </c>
      <c r="F15" s="39">
        <f t="shared" ref="F15:F53" si="1">SUM(D15:E15)</f>
        <v>6179.3</v>
      </c>
      <c r="G15" s="43" t="e">
        <f>SUM(#REF!-F15)</f>
        <v>#REF!</v>
      </c>
    </row>
    <row r="16" spans="1:7" s="1" customFormat="1" ht="33.75" customHeight="1" x14ac:dyDescent="0.25">
      <c r="A16" s="30" t="s">
        <v>20</v>
      </c>
      <c r="B16" s="32" t="s">
        <v>3</v>
      </c>
      <c r="C16" s="33" t="s">
        <v>9</v>
      </c>
      <c r="D16" s="44">
        <f t="shared" ref="D16:F17" si="2">SUM(D17)</f>
        <v>27635.600000000006</v>
      </c>
      <c r="E16" s="44">
        <f t="shared" si="2"/>
        <v>40.6</v>
      </c>
      <c r="F16" s="44">
        <f t="shared" si="2"/>
        <v>27676.200000000004</v>
      </c>
      <c r="G16" s="43" t="e">
        <f>SUM(#REF!-F16)</f>
        <v>#REF!</v>
      </c>
    </row>
    <row r="17" spans="1:7" s="2" customFormat="1" x14ac:dyDescent="0.25">
      <c r="A17" s="14" t="s">
        <v>20</v>
      </c>
      <c r="B17" s="15" t="s">
        <v>6</v>
      </c>
      <c r="C17" s="24" t="s">
        <v>4</v>
      </c>
      <c r="D17" s="43">
        <f t="shared" si="2"/>
        <v>27635.600000000006</v>
      </c>
      <c r="E17" s="41">
        <f t="shared" si="2"/>
        <v>40.6</v>
      </c>
      <c r="F17" s="41">
        <f t="shared" si="2"/>
        <v>27676.200000000004</v>
      </c>
      <c r="G17" s="43" t="e">
        <f>SUM(#REF!-F17)</f>
        <v>#REF!</v>
      </c>
    </row>
    <row r="18" spans="1:7" s="5" customFormat="1" x14ac:dyDescent="0.25">
      <c r="A18" s="14" t="s">
        <v>20</v>
      </c>
      <c r="B18" s="15" t="s">
        <v>2</v>
      </c>
      <c r="C18" s="24" t="s">
        <v>18</v>
      </c>
      <c r="D18" s="44">
        <f>SUM(D19:D27)</f>
        <v>27635.600000000006</v>
      </c>
      <c r="E18" s="44">
        <f>SUM(E19:E27)</f>
        <v>40.6</v>
      </c>
      <c r="F18" s="44">
        <f>SUM(F19:F27)</f>
        <v>27676.200000000004</v>
      </c>
      <c r="G18" s="43" t="e">
        <f>SUM(#REF!-F18)</f>
        <v>#REF!</v>
      </c>
    </row>
    <row r="19" spans="1:7" ht="47.25" x14ac:dyDescent="0.25">
      <c r="A19" s="56" t="s">
        <v>23</v>
      </c>
      <c r="B19" s="15" t="s">
        <v>2</v>
      </c>
      <c r="C19" s="9" t="s">
        <v>57</v>
      </c>
      <c r="D19" s="39">
        <v>1480</v>
      </c>
      <c r="E19" s="40">
        <v>0.1</v>
      </c>
      <c r="F19" s="39">
        <f t="shared" si="1"/>
        <v>1480.1</v>
      </c>
      <c r="G19" s="43" t="e">
        <f>SUM(#REF!-F19)</f>
        <v>#REF!</v>
      </c>
    </row>
    <row r="20" spans="1:7" ht="31.5" x14ac:dyDescent="0.25">
      <c r="A20" s="56" t="s">
        <v>23</v>
      </c>
      <c r="B20" s="15" t="s">
        <v>2</v>
      </c>
      <c r="C20" s="9" t="s">
        <v>100</v>
      </c>
      <c r="D20" s="39">
        <v>0</v>
      </c>
      <c r="E20" s="40">
        <v>40.5</v>
      </c>
      <c r="F20" s="39">
        <f t="shared" si="1"/>
        <v>40.5</v>
      </c>
      <c r="G20" s="43"/>
    </row>
    <row r="21" spans="1:7" ht="30" customHeight="1" x14ac:dyDescent="0.25">
      <c r="A21" s="56" t="s">
        <v>21</v>
      </c>
      <c r="B21" s="15" t="s">
        <v>2</v>
      </c>
      <c r="C21" s="22" t="s">
        <v>37</v>
      </c>
      <c r="D21" s="39">
        <v>17550.900000000001</v>
      </c>
      <c r="E21" s="40"/>
      <c r="F21" s="39">
        <f t="shared" si="1"/>
        <v>17550.900000000001</v>
      </c>
      <c r="G21" s="43" t="e">
        <f>SUM(#REF!-F21)</f>
        <v>#REF!</v>
      </c>
    </row>
    <row r="22" spans="1:7" ht="31.5" x14ac:dyDescent="0.25">
      <c r="A22" s="56" t="s">
        <v>22</v>
      </c>
      <c r="B22" s="15" t="s">
        <v>2</v>
      </c>
      <c r="C22" s="6" t="s">
        <v>30</v>
      </c>
      <c r="D22" s="39">
        <v>79.900000000000006</v>
      </c>
      <c r="E22" s="40">
        <v>0</v>
      </c>
      <c r="F22" s="39">
        <f t="shared" si="1"/>
        <v>79.900000000000006</v>
      </c>
      <c r="G22" s="43" t="e">
        <f>SUM(#REF!-F22)</f>
        <v>#REF!</v>
      </c>
    </row>
    <row r="23" spans="1:7" ht="36.75" customHeight="1" x14ac:dyDescent="0.25">
      <c r="A23" s="56" t="s">
        <v>22</v>
      </c>
      <c r="B23" s="15" t="s">
        <v>2</v>
      </c>
      <c r="C23" s="6" t="s">
        <v>34</v>
      </c>
      <c r="D23" s="39">
        <v>413.4</v>
      </c>
      <c r="E23" s="40">
        <v>0</v>
      </c>
      <c r="F23" s="39">
        <f t="shared" si="1"/>
        <v>413.4</v>
      </c>
      <c r="G23" s="43" t="e">
        <f>SUM(#REF!-F23)</f>
        <v>#REF!</v>
      </c>
    </row>
    <row r="24" spans="1:7" ht="35.25" customHeight="1" x14ac:dyDescent="0.25">
      <c r="A24" s="56" t="s">
        <v>22</v>
      </c>
      <c r="B24" s="15" t="s">
        <v>2</v>
      </c>
      <c r="C24" s="9" t="s">
        <v>46</v>
      </c>
      <c r="D24" s="39">
        <v>3768.7</v>
      </c>
      <c r="E24" s="40">
        <v>0</v>
      </c>
      <c r="F24" s="39">
        <f t="shared" si="1"/>
        <v>3768.7</v>
      </c>
      <c r="G24" s="43" t="e">
        <f>SUM(#REF!-F24)</f>
        <v>#REF!</v>
      </c>
    </row>
    <row r="25" spans="1:7" ht="34.5" hidden="1" customHeight="1" x14ac:dyDescent="0.25">
      <c r="A25" s="56"/>
      <c r="B25" s="15"/>
      <c r="C25" s="9"/>
      <c r="D25" s="39"/>
      <c r="E25" s="40"/>
      <c r="F25" s="39">
        <f t="shared" si="1"/>
        <v>0</v>
      </c>
      <c r="G25" s="43"/>
    </row>
    <row r="26" spans="1:7" ht="38.25" customHeight="1" x14ac:dyDescent="0.25">
      <c r="A26" s="56" t="s">
        <v>24</v>
      </c>
      <c r="B26" s="15" t="s">
        <v>2</v>
      </c>
      <c r="C26" s="9" t="s">
        <v>78</v>
      </c>
      <c r="D26" s="39">
        <v>1312.7</v>
      </c>
      <c r="E26" s="40">
        <v>0</v>
      </c>
      <c r="F26" s="39">
        <f t="shared" si="1"/>
        <v>1312.7</v>
      </c>
      <c r="G26" s="43"/>
    </row>
    <row r="27" spans="1:7" ht="84" customHeight="1" x14ac:dyDescent="0.25">
      <c r="A27" s="56" t="s">
        <v>24</v>
      </c>
      <c r="B27" s="15" t="s">
        <v>2</v>
      </c>
      <c r="C27" s="9" t="s">
        <v>83</v>
      </c>
      <c r="D27" s="39">
        <v>3030</v>
      </c>
      <c r="E27" s="40">
        <v>0</v>
      </c>
      <c r="F27" s="39">
        <f t="shared" si="1"/>
        <v>3030</v>
      </c>
      <c r="G27" s="43" t="e">
        <f>SUM(#REF!-F27)</f>
        <v>#REF!</v>
      </c>
    </row>
    <row r="28" spans="1:7" s="1" customFormat="1" ht="31.5" x14ac:dyDescent="0.25">
      <c r="A28" s="57" t="s">
        <v>20</v>
      </c>
      <c r="B28" s="34" t="s">
        <v>17</v>
      </c>
      <c r="C28" s="35" t="s">
        <v>39</v>
      </c>
      <c r="D28" s="41">
        <f>SUM(D29:D30,D47)</f>
        <v>77926.699999999983</v>
      </c>
      <c r="E28" s="41">
        <f t="shared" ref="E28:F28" si="3">SUM(E29:E30,E47)</f>
        <v>-0.3</v>
      </c>
      <c r="F28" s="41">
        <f t="shared" si="3"/>
        <v>77926.399999999994</v>
      </c>
      <c r="G28" s="43" t="e">
        <f>SUM(#REF!-F28)</f>
        <v>#REF!</v>
      </c>
    </row>
    <row r="29" spans="1:7" ht="63" x14ac:dyDescent="0.25">
      <c r="A29" s="56" t="s">
        <v>22</v>
      </c>
      <c r="B29" s="25" t="s">
        <v>15</v>
      </c>
      <c r="C29" s="6" t="s">
        <v>84</v>
      </c>
      <c r="D29" s="39">
        <v>1009.9</v>
      </c>
      <c r="E29" s="40">
        <v>0</v>
      </c>
      <c r="F29" s="39">
        <f t="shared" si="1"/>
        <v>1009.9</v>
      </c>
      <c r="G29" s="43" t="e">
        <f>SUM(#REF!-F29)</f>
        <v>#REF!</v>
      </c>
    </row>
    <row r="30" spans="1:7" s="3" customFormat="1" ht="31.5" x14ac:dyDescent="0.25">
      <c r="A30" s="56" t="s">
        <v>20</v>
      </c>
      <c r="B30" s="16" t="s">
        <v>7</v>
      </c>
      <c r="C30" s="26" t="s">
        <v>10</v>
      </c>
      <c r="D30" s="39">
        <f>SUM(D31)</f>
        <v>76442.799999999988</v>
      </c>
      <c r="E30" s="40">
        <f>SUM(E31)</f>
        <v>-0.3</v>
      </c>
      <c r="F30" s="40">
        <f t="shared" ref="F30:G30" si="4">SUM(F31)</f>
        <v>76442.5</v>
      </c>
      <c r="G30" s="40" t="e">
        <f t="shared" si="4"/>
        <v>#REF!</v>
      </c>
    </row>
    <row r="31" spans="1:7" s="3" customFormat="1" ht="31.5" x14ac:dyDescent="0.25">
      <c r="A31" s="56" t="s">
        <v>20</v>
      </c>
      <c r="B31" s="16" t="s">
        <v>1</v>
      </c>
      <c r="C31" s="26" t="s">
        <v>13</v>
      </c>
      <c r="D31" s="40">
        <f>SUM(D32:D46)</f>
        <v>76442.799999999988</v>
      </c>
      <c r="E31" s="40">
        <f>SUM(E32:E46)</f>
        <v>-0.3</v>
      </c>
      <c r="F31" s="40">
        <f>SUM(F32:F46)</f>
        <v>76442.5</v>
      </c>
      <c r="G31" s="39" t="e">
        <f>SUM(G41:G46,#REF!,#REF!,#REF!,#REF!,#REF!,#REF!,#REF!,#REF!,#REF!,#REF! )</f>
        <v>#REF!</v>
      </c>
    </row>
    <row r="32" spans="1:7" s="3" customFormat="1" ht="31.5" x14ac:dyDescent="0.25">
      <c r="A32" s="56" t="s">
        <v>23</v>
      </c>
      <c r="B32" s="15" t="s">
        <v>1</v>
      </c>
      <c r="C32" s="6" t="s">
        <v>42</v>
      </c>
      <c r="D32" s="39">
        <v>336.7</v>
      </c>
      <c r="E32" s="40">
        <v>0</v>
      </c>
      <c r="F32" s="39">
        <f>SUM(D32:E32)</f>
        <v>336.7</v>
      </c>
      <c r="G32" s="39"/>
    </row>
    <row r="33" spans="1:7" s="3" customFormat="1" ht="47.25" x14ac:dyDescent="0.25">
      <c r="A33" s="56" t="s">
        <v>23</v>
      </c>
      <c r="B33" s="17" t="s">
        <v>1</v>
      </c>
      <c r="C33" s="9" t="s">
        <v>31</v>
      </c>
      <c r="D33" s="39">
        <v>461.5</v>
      </c>
      <c r="E33" s="40">
        <v>0</v>
      </c>
      <c r="F33" s="39">
        <f>SUM(D33:E33)</f>
        <v>461.5</v>
      </c>
      <c r="G33" s="39"/>
    </row>
    <row r="34" spans="1:7" s="3" customFormat="1" ht="47.25" x14ac:dyDescent="0.25">
      <c r="A34" s="56" t="s">
        <v>23</v>
      </c>
      <c r="B34" s="17" t="s">
        <v>1</v>
      </c>
      <c r="C34" s="9" t="s">
        <v>32</v>
      </c>
      <c r="D34" s="39">
        <v>461.5</v>
      </c>
      <c r="E34" s="40">
        <v>0</v>
      </c>
      <c r="F34" s="39">
        <f>SUM(D34:E34)</f>
        <v>461.5</v>
      </c>
      <c r="G34" s="39"/>
    </row>
    <row r="35" spans="1:7" s="3" customFormat="1" ht="63" x14ac:dyDescent="0.25">
      <c r="A35" s="56" t="s">
        <v>23</v>
      </c>
      <c r="B35" s="15" t="s">
        <v>1</v>
      </c>
      <c r="C35" s="9" t="s">
        <v>35</v>
      </c>
      <c r="D35" s="39">
        <v>2</v>
      </c>
      <c r="E35" s="40">
        <v>0</v>
      </c>
      <c r="F35" s="39">
        <f>SUM(D35:E35)</f>
        <v>2</v>
      </c>
      <c r="G35" s="39"/>
    </row>
    <row r="36" spans="1:7" s="3" customFormat="1" ht="31.5" x14ac:dyDescent="0.25">
      <c r="A36" s="56" t="s">
        <v>23</v>
      </c>
      <c r="B36" s="15" t="s">
        <v>1</v>
      </c>
      <c r="C36" s="6" t="s">
        <v>45</v>
      </c>
      <c r="D36" s="39">
        <v>48.7</v>
      </c>
      <c r="E36" s="40">
        <v>0</v>
      </c>
      <c r="F36" s="39">
        <f t="shared" ref="F36:F38" si="5">SUM(D36:E36)</f>
        <v>48.7</v>
      </c>
      <c r="G36" s="39"/>
    </row>
    <row r="37" spans="1:7" s="3" customFormat="1" ht="31.5" x14ac:dyDescent="0.25">
      <c r="A37" s="56" t="s">
        <v>23</v>
      </c>
      <c r="B37" s="15" t="s">
        <v>1</v>
      </c>
      <c r="C37" s="6" t="s">
        <v>38</v>
      </c>
      <c r="D37" s="39">
        <v>124.5</v>
      </c>
      <c r="E37" s="40">
        <v>0</v>
      </c>
      <c r="F37" s="39">
        <f t="shared" si="5"/>
        <v>124.5</v>
      </c>
      <c r="G37" s="39"/>
    </row>
    <row r="38" spans="1:7" s="3" customFormat="1" ht="47.25" x14ac:dyDescent="0.25">
      <c r="A38" s="14" t="s">
        <v>23</v>
      </c>
      <c r="B38" s="62" t="s">
        <v>79</v>
      </c>
      <c r="C38" s="61" t="s">
        <v>101</v>
      </c>
      <c r="D38" s="39">
        <v>6.5</v>
      </c>
      <c r="E38" s="40">
        <v>0</v>
      </c>
      <c r="F38" s="39">
        <f t="shared" si="5"/>
        <v>6.5</v>
      </c>
      <c r="G38" s="39"/>
    </row>
    <row r="39" spans="1:7" s="3" customFormat="1" ht="47.25" x14ac:dyDescent="0.25">
      <c r="A39" s="56" t="s">
        <v>23</v>
      </c>
      <c r="B39" s="15" t="s">
        <v>1</v>
      </c>
      <c r="C39" s="20" t="s">
        <v>102</v>
      </c>
      <c r="D39" s="39">
        <v>146</v>
      </c>
      <c r="E39" s="40">
        <v>0</v>
      </c>
      <c r="F39" s="39">
        <f>SUM(D39:E39)</f>
        <v>146</v>
      </c>
      <c r="G39" s="39"/>
    </row>
    <row r="40" spans="1:7" s="3" customFormat="1" ht="45" customHeight="1" x14ac:dyDescent="0.25">
      <c r="A40" s="56" t="s">
        <v>21</v>
      </c>
      <c r="B40" s="15" t="s">
        <v>1</v>
      </c>
      <c r="C40" s="6" t="s">
        <v>26</v>
      </c>
      <c r="D40" s="39">
        <v>29.3</v>
      </c>
      <c r="E40" s="40">
        <v>0</v>
      </c>
      <c r="F40" s="39">
        <f>SUM(D40:E40)</f>
        <v>29.3</v>
      </c>
      <c r="G40" s="39"/>
    </row>
    <row r="41" spans="1:7" s="3" customFormat="1" ht="78" customHeight="1" x14ac:dyDescent="0.25">
      <c r="A41" s="56" t="s">
        <v>22</v>
      </c>
      <c r="B41" s="16" t="s">
        <v>1</v>
      </c>
      <c r="C41" s="10" t="s">
        <v>55</v>
      </c>
      <c r="D41" s="39">
        <v>22.2</v>
      </c>
      <c r="E41" s="40">
        <v>0</v>
      </c>
      <c r="F41" s="39">
        <f t="shared" si="1"/>
        <v>22.2</v>
      </c>
      <c r="G41" s="43" t="e">
        <f>SUM(#REF!-F41)</f>
        <v>#REF!</v>
      </c>
    </row>
    <row r="42" spans="1:7" ht="65.25" customHeight="1" x14ac:dyDescent="0.25">
      <c r="A42" s="56" t="s">
        <v>22</v>
      </c>
      <c r="B42" s="15" t="s">
        <v>1</v>
      </c>
      <c r="C42" s="8" t="s">
        <v>74</v>
      </c>
      <c r="D42" s="39">
        <v>44924.9</v>
      </c>
      <c r="E42" s="40">
        <v>0</v>
      </c>
      <c r="F42" s="39">
        <f t="shared" si="1"/>
        <v>44924.9</v>
      </c>
      <c r="G42" s="43" t="e">
        <f>SUM(#REF!-F42)</f>
        <v>#REF!</v>
      </c>
    </row>
    <row r="43" spans="1:7" ht="33" customHeight="1" x14ac:dyDescent="0.25">
      <c r="A43" s="56" t="s">
        <v>22</v>
      </c>
      <c r="B43" s="15" t="s">
        <v>1</v>
      </c>
      <c r="C43" s="42" t="s">
        <v>85</v>
      </c>
      <c r="D43" s="40">
        <v>18708.5</v>
      </c>
      <c r="E43" s="40">
        <v>0</v>
      </c>
      <c r="F43" s="39">
        <f t="shared" si="1"/>
        <v>18708.5</v>
      </c>
      <c r="G43" s="43" t="e">
        <f>SUM(#REF!-F43)</f>
        <v>#REF!</v>
      </c>
    </row>
    <row r="44" spans="1:7" ht="68.25" customHeight="1" x14ac:dyDescent="0.25">
      <c r="A44" s="56" t="s">
        <v>22</v>
      </c>
      <c r="B44" s="15" t="s">
        <v>1</v>
      </c>
      <c r="C44" s="42" t="s">
        <v>86</v>
      </c>
      <c r="D44" s="40">
        <v>10311.4</v>
      </c>
      <c r="E44" s="40">
        <v>0</v>
      </c>
      <c r="F44" s="39">
        <f t="shared" si="1"/>
        <v>10311.4</v>
      </c>
      <c r="G44" s="43"/>
    </row>
    <row r="45" spans="1:7" ht="86.25" customHeight="1" x14ac:dyDescent="0.25">
      <c r="A45" s="56" t="s">
        <v>22</v>
      </c>
      <c r="B45" s="15" t="s">
        <v>1</v>
      </c>
      <c r="C45" s="20" t="s">
        <v>89</v>
      </c>
      <c r="D45" s="39">
        <v>414.4</v>
      </c>
      <c r="E45" s="40">
        <v>-0.3</v>
      </c>
      <c r="F45" s="39">
        <f>SUM(D45:E45)</f>
        <v>414.09999999999997</v>
      </c>
      <c r="G45" s="43"/>
    </row>
    <row r="46" spans="1:7" ht="68.25" customHeight="1" x14ac:dyDescent="0.25">
      <c r="A46" s="56" t="s">
        <v>24</v>
      </c>
      <c r="B46" s="15" t="s">
        <v>1</v>
      </c>
      <c r="C46" s="42" t="s">
        <v>87</v>
      </c>
      <c r="D46" s="40">
        <v>444.7</v>
      </c>
      <c r="E46" s="40">
        <v>0</v>
      </c>
      <c r="F46" s="39">
        <f t="shared" si="1"/>
        <v>444.7</v>
      </c>
      <c r="G46" s="43"/>
    </row>
    <row r="47" spans="1:7" s="1" customFormat="1" ht="63" x14ac:dyDescent="0.25">
      <c r="A47" s="56" t="s">
        <v>22</v>
      </c>
      <c r="B47" s="16" t="s">
        <v>67</v>
      </c>
      <c r="C47" s="86" t="s">
        <v>81</v>
      </c>
      <c r="D47" s="39">
        <v>474</v>
      </c>
      <c r="E47" s="40">
        <v>0</v>
      </c>
      <c r="F47" s="39">
        <f>SUM(D47:E47)</f>
        <v>474</v>
      </c>
      <c r="G47" s="43"/>
    </row>
    <row r="48" spans="1:7" s="1" customFormat="1" x14ac:dyDescent="0.25">
      <c r="A48" s="57" t="s">
        <v>20</v>
      </c>
      <c r="B48" s="36" t="s">
        <v>16</v>
      </c>
      <c r="C48" s="37" t="s">
        <v>12</v>
      </c>
      <c r="D48" s="41">
        <f>SUM(D51:D53)</f>
        <v>37.9</v>
      </c>
      <c r="E48" s="41">
        <f>SUM(E51:E53)</f>
        <v>1713.5909999999999</v>
      </c>
      <c r="F48" s="41">
        <f>SUM(F51:F53)</f>
        <v>1751.491</v>
      </c>
      <c r="G48" s="41" t="e">
        <f>SUM(G49:G51)</f>
        <v>#REF!</v>
      </c>
    </row>
    <row r="49" spans="1:8" s="1" customFormat="1" ht="47.25" hidden="1" x14ac:dyDescent="0.25">
      <c r="A49" s="56" t="s">
        <v>24</v>
      </c>
      <c r="B49" s="18" t="s">
        <v>41</v>
      </c>
      <c r="C49" s="38" t="s">
        <v>47</v>
      </c>
      <c r="D49" s="40"/>
      <c r="E49" s="40">
        <v>0</v>
      </c>
      <c r="F49" s="43">
        <f t="shared" si="1"/>
        <v>0</v>
      </c>
      <c r="G49" s="43" t="e">
        <f>SUM(#REF!-F49)</f>
        <v>#REF!</v>
      </c>
    </row>
    <row r="50" spans="1:8" s="21" customFormat="1" ht="47.25" hidden="1" x14ac:dyDescent="0.25">
      <c r="A50" s="56" t="s">
        <v>48</v>
      </c>
      <c r="B50" s="18" t="s">
        <v>41</v>
      </c>
      <c r="C50" s="38" t="s">
        <v>49</v>
      </c>
      <c r="D50" s="39"/>
      <c r="E50" s="40">
        <v>0</v>
      </c>
      <c r="F50" s="43">
        <f t="shared" si="1"/>
        <v>0</v>
      </c>
      <c r="G50" s="43" t="e">
        <f>SUM(#REF!-F50)</f>
        <v>#REF!</v>
      </c>
    </row>
    <row r="51" spans="1:8" s="21" customFormat="1" ht="48" customHeight="1" x14ac:dyDescent="0.25">
      <c r="A51" s="56" t="s">
        <v>24</v>
      </c>
      <c r="B51" s="18" t="s">
        <v>53</v>
      </c>
      <c r="C51" s="38" t="s">
        <v>58</v>
      </c>
      <c r="D51" s="39">
        <v>1.9</v>
      </c>
      <c r="E51" s="40">
        <v>0</v>
      </c>
      <c r="F51" s="39">
        <f t="shared" si="1"/>
        <v>1.9</v>
      </c>
      <c r="G51" s="43"/>
    </row>
    <row r="52" spans="1:8" ht="48" customHeight="1" x14ac:dyDescent="0.25">
      <c r="A52" s="58" t="s">
        <v>24</v>
      </c>
      <c r="B52" s="46" t="s">
        <v>41</v>
      </c>
      <c r="C52" s="22" t="s">
        <v>47</v>
      </c>
      <c r="D52" s="47">
        <v>0</v>
      </c>
      <c r="E52" s="63">
        <v>1713.5909999999999</v>
      </c>
      <c r="F52" s="39">
        <f t="shared" si="1"/>
        <v>1713.5909999999999</v>
      </c>
    </row>
    <row r="53" spans="1:8" ht="62.25" customHeight="1" x14ac:dyDescent="0.25">
      <c r="A53" s="58" t="s">
        <v>24</v>
      </c>
      <c r="B53" s="46" t="s">
        <v>95</v>
      </c>
      <c r="C53" s="60" t="s">
        <v>103</v>
      </c>
      <c r="D53" s="47">
        <v>36</v>
      </c>
      <c r="E53" s="63">
        <v>0</v>
      </c>
      <c r="F53" s="39">
        <f t="shared" si="1"/>
        <v>36</v>
      </c>
    </row>
    <row r="54" spans="1:8" x14ac:dyDescent="0.25">
      <c r="A54" s="13" t="s">
        <v>23</v>
      </c>
      <c r="D54" s="55">
        <f>SUM(D19,D20,D32,D33,D34,D35,D36,D37,D38,D39)</f>
        <v>3067.3999999999996</v>
      </c>
      <c r="E54" s="55">
        <f t="shared" ref="E54:F54" si="6">SUM(E19,E20,E32,E33,E34,E35,E36,E37,E38,E39)</f>
        <v>40.6</v>
      </c>
      <c r="F54" s="55">
        <f t="shared" si="6"/>
        <v>3108</v>
      </c>
      <c r="G54" s="55" t="e">
        <f>SUM(G19,G32,G33,G34,G35,G36,G37,G38,G39,#REF!,#REF!,#REF!,#REF!)</f>
        <v>#REF!</v>
      </c>
      <c r="H54" s="55"/>
    </row>
    <row r="55" spans="1:8" x14ac:dyDescent="0.25">
      <c r="A55" s="13" t="s">
        <v>21</v>
      </c>
      <c r="D55" s="55">
        <f>SUM(D15,D21,D40)</f>
        <v>23759.5</v>
      </c>
      <c r="E55" s="55">
        <f>SUM(E15,E21,E40)</f>
        <v>0</v>
      </c>
      <c r="F55" s="55">
        <f>SUM(F15,F21,F40)</f>
        <v>23759.5</v>
      </c>
      <c r="G55" s="55" t="e">
        <f>SUM(G15,G21,G40)</f>
        <v>#REF!</v>
      </c>
    </row>
    <row r="56" spans="1:8" x14ac:dyDescent="0.25">
      <c r="A56" s="13" t="s">
        <v>22</v>
      </c>
      <c r="D56" s="55">
        <f>SUM(D22,D23,D24,D29,D41,D42,D43,D44,D45,D47)</f>
        <v>80127.299999999988</v>
      </c>
      <c r="E56" s="55">
        <f t="shared" ref="E56:F56" si="7">SUM(E22,E23,E24,E29,E41,E42,E43,E44,E45,E47)</f>
        <v>-0.3</v>
      </c>
      <c r="F56" s="55">
        <f t="shared" si="7"/>
        <v>80127</v>
      </c>
      <c r="G56" s="55" t="e">
        <f>SUM(G22:G24,G29,G41:G44,#REF!,G47,#REF!)</f>
        <v>#REF!</v>
      </c>
    </row>
    <row r="57" spans="1:8" x14ac:dyDescent="0.25">
      <c r="A57" s="13" t="s">
        <v>24</v>
      </c>
      <c r="D57" s="55">
        <f>SUM(D46,D26,D27,D51,D52,D53)</f>
        <v>4825.2999999999993</v>
      </c>
      <c r="E57" s="55">
        <f>SUM(E46,E26,E27,E51,E52,E53)</f>
        <v>1713.5909999999999</v>
      </c>
      <c r="F57" s="55">
        <f>SUM(F46,F26,F27,F51,F52,F53)</f>
        <v>6538.8909999999996</v>
      </c>
      <c r="G57" s="55" t="e">
        <f>SUM(G27,G26,G46,G51,#REF!,G52,G53,#REF!,#REF!,#REF!)</f>
        <v>#REF!</v>
      </c>
    </row>
    <row r="58" spans="1:8" x14ac:dyDescent="0.25">
      <c r="D58" s="55">
        <f>SUM(D54:D57)</f>
        <v>111779.49999999999</v>
      </c>
      <c r="E58" s="55">
        <f>SUM(E54:E57)</f>
        <v>1753.8909999999998</v>
      </c>
      <c r="F58" s="55">
        <f>SUM(F54:F57)</f>
        <v>113533.391</v>
      </c>
      <c r="G58" s="55" t="e">
        <f>SUM(G54:G57)</f>
        <v>#REF!</v>
      </c>
    </row>
  </sheetData>
  <mergeCells count="13">
    <mergeCell ref="G10:G11"/>
    <mergeCell ref="A10:A11"/>
    <mergeCell ref="B10:B11"/>
    <mergeCell ref="C10:C11"/>
    <mergeCell ref="D10:D11"/>
    <mergeCell ref="E10:E11"/>
    <mergeCell ref="F10:F11"/>
    <mergeCell ref="A8:F8"/>
    <mergeCell ref="A3:F3"/>
    <mergeCell ref="C4:F4"/>
    <mergeCell ref="B5:F5"/>
    <mergeCell ref="A6:F6"/>
    <mergeCell ref="A7:F7"/>
  </mergeCells>
  <printOptions horizontalCentered="1"/>
  <pageMargins left="0" right="0" top="0" bottom="0" header="0" footer="0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9"/>
  <sheetViews>
    <sheetView view="pageBreakPreview" topLeftCell="A36" zoomScaleSheetLayoutView="100" workbookViewId="0">
      <selection activeCell="B42" sqref="B42"/>
    </sheetView>
  </sheetViews>
  <sheetFormatPr defaultRowHeight="15.75" x14ac:dyDescent="0.25"/>
  <cols>
    <col min="1" max="1" width="9.140625" style="13" customWidth="1"/>
    <col min="2" max="2" width="24.85546875" style="12" customWidth="1"/>
    <col min="3" max="3" width="90.28515625" style="11" customWidth="1"/>
    <col min="4" max="4" width="13.42578125" style="19" hidden="1" customWidth="1"/>
    <col min="5" max="5" width="13.7109375" style="11" hidden="1" customWidth="1"/>
    <col min="6" max="6" width="15.5703125" style="11" customWidth="1"/>
    <col min="7" max="7" width="13" hidden="1" customWidth="1"/>
    <col min="8" max="8" width="11" customWidth="1"/>
  </cols>
  <sheetData>
    <row r="2" spans="1:7" x14ac:dyDescent="0.25">
      <c r="F2" s="11" t="s">
        <v>94</v>
      </c>
    </row>
    <row r="3" spans="1:7" x14ac:dyDescent="0.25">
      <c r="A3" s="74" t="s">
        <v>91</v>
      </c>
      <c r="B3" s="74"/>
      <c r="C3" s="74"/>
      <c r="D3" s="74"/>
      <c r="E3" s="74"/>
      <c r="F3" s="74"/>
    </row>
    <row r="4" spans="1:7" x14ac:dyDescent="0.25">
      <c r="A4" s="45"/>
      <c r="B4" s="71"/>
      <c r="C4" s="74" t="s">
        <v>92</v>
      </c>
      <c r="D4" s="74"/>
      <c r="E4" s="74"/>
      <c r="F4" s="74"/>
    </row>
    <row r="5" spans="1:7" x14ac:dyDescent="0.2">
      <c r="B5" s="75"/>
      <c r="C5" s="76"/>
      <c r="D5" s="76"/>
      <c r="E5" s="76"/>
      <c r="F5" s="76"/>
    </row>
    <row r="6" spans="1:7" ht="15.75" customHeight="1" x14ac:dyDescent="0.3">
      <c r="A6" s="77"/>
      <c r="B6" s="77"/>
      <c r="C6" s="77"/>
      <c r="D6" s="77"/>
      <c r="E6" s="77"/>
      <c r="F6" s="77"/>
    </row>
    <row r="7" spans="1:7" ht="18.75" x14ac:dyDescent="0.3">
      <c r="A7" s="73" t="s">
        <v>36</v>
      </c>
      <c r="B7" s="73"/>
      <c r="C7" s="73"/>
      <c r="D7" s="73"/>
      <c r="E7" s="73"/>
      <c r="F7" s="73"/>
    </row>
    <row r="8" spans="1:7" ht="18.75" x14ac:dyDescent="0.3">
      <c r="A8" s="73" t="s">
        <v>93</v>
      </c>
      <c r="B8" s="73"/>
      <c r="C8" s="73"/>
      <c r="D8" s="73"/>
      <c r="E8" s="73"/>
      <c r="F8" s="73"/>
    </row>
    <row r="9" spans="1:7" x14ac:dyDescent="0.25">
      <c r="B9" s="23"/>
      <c r="C9" s="23"/>
      <c r="F9" s="19" t="s">
        <v>56</v>
      </c>
      <c r="G9" s="19" t="s">
        <v>40</v>
      </c>
    </row>
    <row r="10" spans="1:7" s="4" customFormat="1" ht="15.75" customHeight="1" x14ac:dyDescent="0.2">
      <c r="A10" s="80" t="s">
        <v>44</v>
      </c>
      <c r="B10" s="82" t="s">
        <v>43</v>
      </c>
      <c r="C10" s="82" t="s">
        <v>0</v>
      </c>
      <c r="D10" s="84" t="s">
        <v>96</v>
      </c>
      <c r="E10" s="84" t="s">
        <v>27</v>
      </c>
      <c r="F10" s="84" t="s">
        <v>97</v>
      </c>
      <c r="G10" s="78" t="s">
        <v>52</v>
      </c>
    </row>
    <row r="11" spans="1:7" s="4" customFormat="1" ht="31.5" customHeight="1" x14ac:dyDescent="0.2">
      <c r="A11" s="81"/>
      <c r="B11" s="83"/>
      <c r="C11" s="83"/>
      <c r="D11" s="85"/>
      <c r="E11" s="85"/>
      <c r="F11" s="85"/>
      <c r="G11" s="79"/>
    </row>
    <row r="12" spans="1:7" s="4" customFormat="1" x14ac:dyDescent="0.25">
      <c r="A12" s="14" t="s">
        <v>20</v>
      </c>
      <c r="B12" s="28" t="s">
        <v>28</v>
      </c>
      <c r="C12" s="29" t="s">
        <v>29</v>
      </c>
      <c r="D12" s="43">
        <f>SUM(D13,D69)</f>
        <v>111779.49999999999</v>
      </c>
      <c r="E12" s="43">
        <f>SUM(E13,E69)</f>
        <v>1754.0909999999999</v>
      </c>
      <c r="F12" s="43">
        <f>SUM(D12:E12)</f>
        <v>113533.59099999999</v>
      </c>
      <c r="G12" s="43" t="e">
        <f>SUM(#REF!-F12)</f>
        <v>#REF!</v>
      </c>
    </row>
    <row r="13" spans="1:7" s="7" customFormat="1" ht="31.5" x14ac:dyDescent="0.25">
      <c r="A13" s="14" t="s">
        <v>20</v>
      </c>
      <c r="B13" s="30" t="s">
        <v>25</v>
      </c>
      <c r="C13" s="31" t="s">
        <v>19</v>
      </c>
      <c r="D13" s="43">
        <f>D14+D18+D31+D54</f>
        <v>111779.49999999999</v>
      </c>
      <c r="E13" s="43">
        <f>E14+E18+E31+E54</f>
        <v>1754.0909999999999</v>
      </c>
      <c r="F13" s="43">
        <f>F14+F18+F31+F54</f>
        <v>113533.59099999999</v>
      </c>
      <c r="G13" s="43" t="e">
        <f>SUM(#REF!-F13)</f>
        <v>#REF!</v>
      </c>
    </row>
    <row r="14" spans="1:7" s="1" customFormat="1" ht="18" customHeight="1" x14ac:dyDescent="0.25">
      <c r="A14" s="14" t="s">
        <v>20</v>
      </c>
      <c r="B14" s="32" t="s">
        <v>5</v>
      </c>
      <c r="C14" s="31" t="s">
        <v>8</v>
      </c>
      <c r="D14" s="43">
        <f>SUM(D15:D17)</f>
        <v>6179.3</v>
      </c>
      <c r="E14" s="43">
        <f>SUM(E15:E17)</f>
        <v>0</v>
      </c>
      <c r="F14" s="43">
        <f>SUM(F15:F17)</f>
        <v>6179.3</v>
      </c>
      <c r="G14" s="43" t="e">
        <f>SUM(#REF!-F14)</f>
        <v>#REF!</v>
      </c>
    </row>
    <row r="15" spans="1:7" ht="33" customHeight="1" x14ac:dyDescent="0.25">
      <c r="A15" s="66" t="s">
        <v>21</v>
      </c>
      <c r="B15" s="67" t="s">
        <v>51</v>
      </c>
      <c r="C15" s="8" t="s">
        <v>14</v>
      </c>
      <c r="D15" s="39">
        <v>6179.3</v>
      </c>
      <c r="E15" s="40">
        <v>0</v>
      </c>
      <c r="F15" s="39">
        <f t="shared" ref="F15:F73" si="0">SUM(D15:E15)</f>
        <v>6179.3</v>
      </c>
      <c r="G15" s="43" t="e">
        <f>SUM(#REF!-F15)</f>
        <v>#REF!</v>
      </c>
    </row>
    <row r="16" spans="1:7" ht="28.5" customHeight="1" x14ac:dyDescent="0.25">
      <c r="A16" s="66" t="s">
        <v>21</v>
      </c>
      <c r="B16" s="68" t="s">
        <v>80</v>
      </c>
      <c r="C16" s="8" t="s">
        <v>77</v>
      </c>
      <c r="D16" s="39">
        <v>0</v>
      </c>
      <c r="E16" s="40">
        <v>0</v>
      </c>
      <c r="F16" s="39">
        <f t="shared" si="0"/>
        <v>0</v>
      </c>
      <c r="G16" s="43"/>
    </row>
    <row r="17" spans="1:7" ht="33" customHeight="1" x14ac:dyDescent="0.25">
      <c r="A17" s="66" t="s">
        <v>21</v>
      </c>
      <c r="B17" s="67" t="s">
        <v>65</v>
      </c>
      <c r="C17" s="8" t="s">
        <v>66</v>
      </c>
      <c r="D17" s="39">
        <v>0</v>
      </c>
      <c r="E17" s="40">
        <v>0</v>
      </c>
      <c r="F17" s="39">
        <f t="shared" si="0"/>
        <v>0</v>
      </c>
      <c r="G17" s="43"/>
    </row>
    <row r="18" spans="1:7" s="1" customFormat="1" ht="33.75" customHeight="1" x14ac:dyDescent="0.25">
      <c r="A18" s="30" t="s">
        <v>20</v>
      </c>
      <c r="B18" s="32" t="s">
        <v>3</v>
      </c>
      <c r="C18" s="33" t="s">
        <v>9</v>
      </c>
      <c r="D18" s="44">
        <f t="shared" ref="D18:F19" si="1">SUM(D19)</f>
        <v>27635.600000000006</v>
      </c>
      <c r="E18" s="44">
        <f t="shared" si="1"/>
        <v>40.5</v>
      </c>
      <c r="F18" s="44">
        <f t="shared" si="1"/>
        <v>27676.100000000006</v>
      </c>
      <c r="G18" s="43" t="e">
        <f>SUM(#REF!-F18)</f>
        <v>#REF!</v>
      </c>
    </row>
    <row r="19" spans="1:7" s="2" customFormat="1" x14ac:dyDescent="0.25">
      <c r="A19" s="14" t="s">
        <v>20</v>
      </c>
      <c r="B19" s="15" t="s">
        <v>6</v>
      </c>
      <c r="C19" s="24" t="s">
        <v>4</v>
      </c>
      <c r="D19" s="43">
        <f t="shared" si="1"/>
        <v>27635.600000000006</v>
      </c>
      <c r="E19" s="41">
        <f t="shared" si="1"/>
        <v>40.5</v>
      </c>
      <c r="F19" s="41">
        <f t="shared" si="1"/>
        <v>27676.100000000006</v>
      </c>
      <c r="G19" s="43" t="e">
        <f>SUM(#REF!-F19)</f>
        <v>#REF!</v>
      </c>
    </row>
    <row r="20" spans="1:7" s="5" customFormat="1" x14ac:dyDescent="0.25">
      <c r="A20" s="14" t="s">
        <v>20</v>
      </c>
      <c r="B20" s="15" t="s">
        <v>2</v>
      </c>
      <c r="C20" s="24" t="s">
        <v>18</v>
      </c>
      <c r="D20" s="44">
        <f>SUM(D21:D30)</f>
        <v>27635.600000000006</v>
      </c>
      <c r="E20" s="44">
        <f>SUM(E21:E30)</f>
        <v>40.5</v>
      </c>
      <c r="F20" s="44">
        <f>SUM(F21:F30)</f>
        <v>27676.100000000006</v>
      </c>
      <c r="G20" s="43" t="e">
        <f>SUM(#REF!-F20)</f>
        <v>#REF!</v>
      </c>
    </row>
    <row r="21" spans="1:7" ht="47.25" x14ac:dyDescent="0.25">
      <c r="A21" s="56" t="s">
        <v>23</v>
      </c>
      <c r="B21" s="15" t="s">
        <v>2</v>
      </c>
      <c r="C21" s="9" t="s">
        <v>57</v>
      </c>
      <c r="D21" s="39">
        <v>1480</v>
      </c>
      <c r="E21" s="40"/>
      <c r="F21" s="39">
        <f t="shared" si="0"/>
        <v>1480</v>
      </c>
      <c r="G21" s="43" t="e">
        <f>SUM(#REF!-F21)</f>
        <v>#REF!</v>
      </c>
    </row>
    <row r="22" spans="1:7" ht="47.25" x14ac:dyDescent="0.25">
      <c r="A22" s="56" t="s">
        <v>23</v>
      </c>
      <c r="B22" s="15" t="s">
        <v>2</v>
      </c>
      <c r="C22" s="9" t="s">
        <v>98</v>
      </c>
      <c r="D22" s="39">
        <v>0</v>
      </c>
      <c r="E22" s="40">
        <v>40.5</v>
      </c>
      <c r="F22" s="39">
        <f t="shared" si="0"/>
        <v>40.5</v>
      </c>
      <c r="G22" s="43"/>
    </row>
    <row r="23" spans="1:7" ht="30" customHeight="1" x14ac:dyDescent="0.25">
      <c r="A23" s="56" t="s">
        <v>21</v>
      </c>
      <c r="B23" s="15" t="s">
        <v>2</v>
      </c>
      <c r="C23" s="22" t="s">
        <v>37</v>
      </c>
      <c r="D23" s="39">
        <v>17550.900000000001</v>
      </c>
      <c r="E23" s="40"/>
      <c r="F23" s="39">
        <f t="shared" si="0"/>
        <v>17550.900000000001</v>
      </c>
      <c r="G23" s="43" t="e">
        <f>SUM(#REF!-F23)</f>
        <v>#REF!</v>
      </c>
    </row>
    <row r="24" spans="1:7" ht="31.5" x14ac:dyDescent="0.25">
      <c r="A24" s="56" t="s">
        <v>22</v>
      </c>
      <c r="B24" s="15" t="s">
        <v>2</v>
      </c>
      <c r="C24" s="6" t="s">
        <v>30</v>
      </c>
      <c r="D24" s="39">
        <v>79.900000000000006</v>
      </c>
      <c r="E24" s="40">
        <v>0</v>
      </c>
      <c r="F24" s="39">
        <f t="shared" si="0"/>
        <v>79.900000000000006</v>
      </c>
      <c r="G24" s="43" t="e">
        <f>SUM(#REF!-F24)</f>
        <v>#REF!</v>
      </c>
    </row>
    <row r="25" spans="1:7" ht="36.75" customHeight="1" x14ac:dyDescent="0.25">
      <c r="A25" s="56" t="s">
        <v>22</v>
      </c>
      <c r="B25" s="15" t="s">
        <v>2</v>
      </c>
      <c r="C25" s="6" t="s">
        <v>34</v>
      </c>
      <c r="D25" s="39">
        <v>413.4</v>
      </c>
      <c r="E25" s="40">
        <v>0</v>
      </c>
      <c r="F25" s="39">
        <f t="shared" si="0"/>
        <v>413.4</v>
      </c>
      <c r="G25" s="43" t="e">
        <f>SUM(#REF!-F25)</f>
        <v>#REF!</v>
      </c>
    </row>
    <row r="26" spans="1:7" ht="35.25" customHeight="1" x14ac:dyDescent="0.25">
      <c r="A26" s="56" t="s">
        <v>22</v>
      </c>
      <c r="B26" s="15" t="s">
        <v>2</v>
      </c>
      <c r="C26" s="9" t="s">
        <v>46</v>
      </c>
      <c r="D26" s="39">
        <v>3768.7</v>
      </c>
      <c r="E26" s="40">
        <v>0</v>
      </c>
      <c r="F26" s="39">
        <f t="shared" si="0"/>
        <v>3768.7</v>
      </c>
      <c r="G26" s="43" t="e">
        <f>SUM(#REF!-F26)</f>
        <v>#REF!</v>
      </c>
    </row>
    <row r="27" spans="1:7" ht="53.25" customHeight="1" x14ac:dyDescent="0.25">
      <c r="A27" s="56" t="s">
        <v>22</v>
      </c>
      <c r="B27" s="15" t="s">
        <v>2</v>
      </c>
      <c r="C27" s="9" t="s">
        <v>50</v>
      </c>
      <c r="D27" s="39">
        <v>0</v>
      </c>
      <c r="E27" s="40">
        <v>0</v>
      </c>
      <c r="F27" s="39">
        <f t="shared" si="0"/>
        <v>0</v>
      </c>
      <c r="G27" s="43" t="e">
        <f>SUM(#REF!-F27)</f>
        <v>#REF!</v>
      </c>
    </row>
    <row r="28" spans="1:7" ht="34.5" hidden="1" customHeight="1" x14ac:dyDescent="0.25">
      <c r="A28" s="56"/>
      <c r="B28" s="15"/>
      <c r="C28" s="9"/>
      <c r="D28" s="39"/>
      <c r="E28" s="40"/>
      <c r="F28" s="39">
        <f t="shared" si="0"/>
        <v>0</v>
      </c>
      <c r="G28" s="43"/>
    </row>
    <row r="29" spans="1:7" ht="38.25" customHeight="1" x14ac:dyDescent="0.25">
      <c r="A29" s="56" t="s">
        <v>24</v>
      </c>
      <c r="B29" s="15" t="s">
        <v>2</v>
      </c>
      <c r="C29" s="9" t="s">
        <v>78</v>
      </c>
      <c r="D29" s="39">
        <v>1312.7</v>
      </c>
      <c r="E29" s="40">
        <v>0</v>
      </c>
      <c r="F29" s="39">
        <f t="shared" si="0"/>
        <v>1312.7</v>
      </c>
      <c r="G29" s="43"/>
    </row>
    <row r="30" spans="1:7" ht="84" customHeight="1" x14ac:dyDescent="0.25">
      <c r="A30" s="56" t="s">
        <v>24</v>
      </c>
      <c r="B30" s="15" t="s">
        <v>2</v>
      </c>
      <c r="C30" s="9" t="s">
        <v>83</v>
      </c>
      <c r="D30" s="39">
        <v>3030</v>
      </c>
      <c r="E30" s="40">
        <v>0</v>
      </c>
      <c r="F30" s="39">
        <f t="shared" si="0"/>
        <v>3030</v>
      </c>
      <c r="G30" s="43" t="e">
        <f>SUM(#REF!-F30)</f>
        <v>#REF!</v>
      </c>
    </row>
    <row r="31" spans="1:7" s="1" customFormat="1" ht="31.5" x14ac:dyDescent="0.25">
      <c r="A31" s="57" t="s">
        <v>20</v>
      </c>
      <c r="B31" s="34" t="s">
        <v>17</v>
      </c>
      <c r="C31" s="35" t="s">
        <v>39</v>
      </c>
      <c r="D31" s="41">
        <f>SUM(D32:D33,D50:D51,D52,D53)</f>
        <v>77926.699999999983</v>
      </c>
      <c r="E31" s="41">
        <f>SUM(E32:E33,E50:E51,E52,E53)</f>
        <v>0</v>
      </c>
      <c r="F31" s="41">
        <f>SUM(F32:F33,F50:F51,F52,F53)</f>
        <v>77926.699999999983</v>
      </c>
      <c r="G31" s="43" t="e">
        <f>SUM(#REF!-F31)</f>
        <v>#REF!</v>
      </c>
    </row>
    <row r="32" spans="1:7" ht="63" x14ac:dyDescent="0.25">
      <c r="A32" s="56" t="s">
        <v>22</v>
      </c>
      <c r="B32" s="25" t="s">
        <v>15</v>
      </c>
      <c r="C32" s="6" t="s">
        <v>84</v>
      </c>
      <c r="D32" s="39">
        <v>1009.9</v>
      </c>
      <c r="E32" s="40">
        <v>0</v>
      </c>
      <c r="F32" s="39">
        <f t="shared" si="0"/>
        <v>1009.9</v>
      </c>
      <c r="G32" s="43" t="e">
        <f>SUM(#REF!-F32)</f>
        <v>#REF!</v>
      </c>
    </row>
    <row r="33" spans="1:7" s="3" customFormat="1" ht="31.5" x14ac:dyDescent="0.25">
      <c r="A33" s="56" t="s">
        <v>20</v>
      </c>
      <c r="B33" s="16" t="s">
        <v>7</v>
      </c>
      <c r="C33" s="26" t="s">
        <v>10</v>
      </c>
      <c r="D33" s="39">
        <f>SUM(D34)</f>
        <v>76442.799999999988</v>
      </c>
      <c r="E33" s="40">
        <f>SUM(E34)</f>
        <v>0</v>
      </c>
      <c r="F33" s="40">
        <f t="shared" ref="F33:G33" si="2">SUM(F34)</f>
        <v>76442.799999999988</v>
      </c>
      <c r="G33" s="40" t="e">
        <f t="shared" si="2"/>
        <v>#REF!</v>
      </c>
    </row>
    <row r="34" spans="1:7" s="3" customFormat="1" ht="31.5" x14ac:dyDescent="0.25">
      <c r="A34" s="56" t="s">
        <v>20</v>
      </c>
      <c r="B34" s="16" t="s">
        <v>1</v>
      </c>
      <c r="C34" s="26" t="s">
        <v>13</v>
      </c>
      <c r="D34" s="40">
        <f>SUM(D35:D49)</f>
        <v>76442.799999999988</v>
      </c>
      <c r="E34" s="40">
        <f>SUM(E35:E49)</f>
        <v>0</v>
      </c>
      <c r="F34" s="40">
        <f>SUM(F35:F49)</f>
        <v>76442.799999999988</v>
      </c>
      <c r="G34" s="39" t="e">
        <f>SUM(G44:G49,#REF!,#REF!,#REF!,#REF!,#REF!,#REF!,#REF!,#REF!,#REF!,G50 )</f>
        <v>#REF!</v>
      </c>
    </row>
    <row r="35" spans="1:7" s="3" customFormat="1" ht="47.25" x14ac:dyDescent="0.25">
      <c r="A35" s="56" t="s">
        <v>23</v>
      </c>
      <c r="B35" s="15" t="s">
        <v>1</v>
      </c>
      <c r="C35" s="6" t="s">
        <v>42</v>
      </c>
      <c r="D35" s="39">
        <v>336.7</v>
      </c>
      <c r="E35" s="40">
        <v>0</v>
      </c>
      <c r="F35" s="39">
        <f>SUM(D35:E35)</f>
        <v>336.7</v>
      </c>
      <c r="G35" s="39"/>
    </row>
    <row r="36" spans="1:7" s="3" customFormat="1" ht="47.25" x14ac:dyDescent="0.25">
      <c r="A36" s="56" t="s">
        <v>23</v>
      </c>
      <c r="B36" s="17" t="s">
        <v>1</v>
      </c>
      <c r="C36" s="9" t="s">
        <v>31</v>
      </c>
      <c r="D36" s="39">
        <v>461.5</v>
      </c>
      <c r="E36" s="40">
        <v>0</v>
      </c>
      <c r="F36" s="39">
        <f>SUM(D36:E36)</f>
        <v>461.5</v>
      </c>
      <c r="G36" s="39"/>
    </row>
    <row r="37" spans="1:7" s="3" customFormat="1" ht="47.25" x14ac:dyDescent="0.25">
      <c r="A37" s="56" t="s">
        <v>23</v>
      </c>
      <c r="B37" s="17" t="s">
        <v>1</v>
      </c>
      <c r="C37" s="9" t="s">
        <v>32</v>
      </c>
      <c r="D37" s="39">
        <v>461.5</v>
      </c>
      <c r="E37" s="40">
        <v>0</v>
      </c>
      <c r="F37" s="39">
        <f>SUM(D37:E37)</f>
        <v>461.5</v>
      </c>
      <c r="G37" s="39"/>
    </row>
    <row r="38" spans="1:7" s="3" customFormat="1" ht="63" x14ac:dyDescent="0.25">
      <c r="A38" s="56" t="s">
        <v>23</v>
      </c>
      <c r="B38" s="15" t="s">
        <v>1</v>
      </c>
      <c r="C38" s="9" t="s">
        <v>35</v>
      </c>
      <c r="D38" s="39">
        <v>2</v>
      </c>
      <c r="E38" s="40">
        <v>0</v>
      </c>
      <c r="F38" s="39">
        <f>SUM(D38:E38)</f>
        <v>2</v>
      </c>
      <c r="G38" s="39"/>
    </row>
    <row r="39" spans="1:7" s="3" customFormat="1" ht="31.5" x14ac:dyDescent="0.25">
      <c r="A39" s="56" t="s">
        <v>23</v>
      </c>
      <c r="B39" s="15" t="s">
        <v>1</v>
      </c>
      <c r="C39" s="6" t="s">
        <v>45</v>
      </c>
      <c r="D39" s="39">
        <v>48.7</v>
      </c>
      <c r="E39" s="40">
        <v>0</v>
      </c>
      <c r="F39" s="39">
        <f t="shared" ref="F39:F41" si="3">SUM(D39:E39)</f>
        <v>48.7</v>
      </c>
      <c r="G39" s="39"/>
    </row>
    <row r="40" spans="1:7" s="3" customFormat="1" ht="31.5" x14ac:dyDescent="0.25">
      <c r="A40" s="56" t="s">
        <v>23</v>
      </c>
      <c r="B40" s="15" t="s">
        <v>1</v>
      </c>
      <c r="C40" s="6" t="s">
        <v>38</v>
      </c>
      <c r="D40" s="39">
        <v>124.5</v>
      </c>
      <c r="E40" s="40">
        <v>0</v>
      </c>
      <c r="F40" s="39">
        <f t="shared" si="3"/>
        <v>124.5</v>
      </c>
      <c r="G40" s="39"/>
    </row>
    <row r="41" spans="1:7" s="3" customFormat="1" ht="31.5" x14ac:dyDescent="0.25">
      <c r="A41" s="14" t="s">
        <v>23</v>
      </c>
      <c r="B41" s="62" t="s">
        <v>79</v>
      </c>
      <c r="C41" s="61" t="s">
        <v>88</v>
      </c>
      <c r="D41" s="39">
        <v>6.5</v>
      </c>
      <c r="E41" s="40">
        <v>0</v>
      </c>
      <c r="F41" s="39">
        <f t="shared" si="3"/>
        <v>6.5</v>
      </c>
      <c r="G41" s="39"/>
    </row>
    <row r="42" spans="1:7" s="3" customFormat="1" ht="47.25" x14ac:dyDescent="0.25">
      <c r="A42" s="56" t="s">
        <v>23</v>
      </c>
      <c r="B42" s="15" t="s">
        <v>1</v>
      </c>
      <c r="C42" s="20" t="s">
        <v>82</v>
      </c>
      <c r="D42" s="39">
        <v>146</v>
      </c>
      <c r="E42" s="40">
        <v>0</v>
      </c>
      <c r="F42" s="39">
        <f>SUM(D42:E42)</f>
        <v>146</v>
      </c>
      <c r="G42" s="39"/>
    </row>
    <row r="43" spans="1:7" s="3" customFormat="1" ht="45" customHeight="1" x14ac:dyDescent="0.25">
      <c r="A43" s="56" t="s">
        <v>21</v>
      </c>
      <c r="B43" s="15" t="s">
        <v>1</v>
      </c>
      <c r="C43" s="6" t="s">
        <v>26</v>
      </c>
      <c r="D43" s="39">
        <v>29.3</v>
      </c>
      <c r="E43" s="40">
        <v>0</v>
      </c>
      <c r="F43" s="39">
        <f>SUM(D43:E43)</f>
        <v>29.3</v>
      </c>
      <c r="G43" s="39"/>
    </row>
    <row r="44" spans="1:7" s="3" customFormat="1" ht="78" customHeight="1" x14ac:dyDescent="0.25">
      <c r="A44" s="56" t="s">
        <v>22</v>
      </c>
      <c r="B44" s="16" t="s">
        <v>1</v>
      </c>
      <c r="C44" s="10" t="s">
        <v>55</v>
      </c>
      <c r="D44" s="39">
        <v>22.2</v>
      </c>
      <c r="E44" s="40">
        <v>0</v>
      </c>
      <c r="F44" s="39">
        <f t="shared" si="0"/>
        <v>22.2</v>
      </c>
      <c r="G44" s="43" t="e">
        <f>SUM(#REF!-F44)</f>
        <v>#REF!</v>
      </c>
    </row>
    <row r="45" spans="1:7" ht="65.25" customHeight="1" x14ac:dyDescent="0.25">
      <c r="A45" s="56" t="s">
        <v>22</v>
      </c>
      <c r="B45" s="15" t="s">
        <v>1</v>
      </c>
      <c r="C45" s="8" t="s">
        <v>74</v>
      </c>
      <c r="D45" s="39">
        <v>44924.9</v>
      </c>
      <c r="E45" s="40">
        <v>0</v>
      </c>
      <c r="F45" s="39">
        <f t="shared" si="0"/>
        <v>44924.9</v>
      </c>
      <c r="G45" s="43" t="e">
        <f>SUM(#REF!-F45)</f>
        <v>#REF!</v>
      </c>
    </row>
    <row r="46" spans="1:7" ht="33" customHeight="1" x14ac:dyDescent="0.25">
      <c r="A46" s="56" t="s">
        <v>22</v>
      </c>
      <c r="B46" s="15" t="s">
        <v>1</v>
      </c>
      <c r="C46" s="42" t="s">
        <v>85</v>
      </c>
      <c r="D46" s="40">
        <v>18708.5</v>
      </c>
      <c r="E46" s="40">
        <v>0</v>
      </c>
      <c r="F46" s="39">
        <f t="shared" si="0"/>
        <v>18708.5</v>
      </c>
      <c r="G46" s="43" t="e">
        <f>SUM(#REF!-F46)</f>
        <v>#REF!</v>
      </c>
    </row>
    <row r="47" spans="1:7" ht="68.25" customHeight="1" x14ac:dyDescent="0.25">
      <c r="A47" s="56" t="s">
        <v>22</v>
      </c>
      <c r="B47" s="15" t="s">
        <v>1</v>
      </c>
      <c r="C47" s="42" t="s">
        <v>86</v>
      </c>
      <c r="D47" s="40">
        <v>10311.4</v>
      </c>
      <c r="E47" s="40">
        <v>0</v>
      </c>
      <c r="F47" s="39">
        <f t="shared" si="0"/>
        <v>10311.4</v>
      </c>
      <c r="G47" s="43"/>
    </row>
    <row r="48" spans="1:7" ht="100.5" customHeight="1" x14ac:dyDescent="0.25">
      <c r="A48" s="56" t="s">
        <v>22</v>
      </c>
      <c r="B48" s="15" t="s">
        <v>1</v>
      </c>
      <c r="C48" s="20" t="s">
        <v>89</v>
      </c>
      <c r="D48" s="39">
        <v>414.4</v>
      </c>
      <c r="E48" s="40">
        <v>0</v>
      </c>
      <c r="F48" s="39">
        <f>SUM(D48:E48)</f>
        <v>414.4</v>
      </c>
      <c r="G48" s="43"/>
    </row>
    <row r="49" spans="1:7" ht="68.25" customHeight="1" x14ac:dyDescent="0.25">
      <c r="A49" s="56" t="s">
        <v>24</v>
      </c>
      <c r="B49" s="15" t="s">
        <v>1</v>
      </c>
      <c r="C49" s="42" t="s">
        <v>87</v>
      </c>
      <c r="D49" s="40">
        <v>444.7</v>
      </c>
      <c r="E49" s="40">
        <v>0</v>
      </c>
      <c r="F49" s="39">
        <f t="shared" si="0"/>
        <v>444.7</v>
      </c>
      <c r="G49" s="43"/>
    </row>
    <row r="50" spans="1:7" x14ac:dyDescent="0.25">
      <c r="A50" s="56" t="s">
        <v>22</v>
      </c>
      <c r="B50" s="17" t="s">
        <v>11</v>
      </c>
      <c r="C50" s="8" t="s">
        <v>33</v>
      </c>
      <c r="D50" s="39">
        <v>0</v>
      </c>
      <c r="E50" s="40">
        <v>0</v>
      </c>
      <c r="F50" s="39">
        <f t="shared" si="0"/>
        <v>0</v>
      </c>
      <c r="G50" s="43" t="e">
        <f>SUM(#REF!-F50)</f>
        <v>#REF!</v>
      </c>
    </row>
    <row r="51" spans="1:7" s="1" customFormat="1" ht="31.5" customHeight="1" x14ac:dyDescent="0.25">
      <c r="A51" s="56" t="s">
        <v>22</v>
      </c>
      <c r="B51" s="17" t="s">
        <v>11</v>
      </c>
      <c r="C51" s="8" t="s">
        <v>54</v>
      </c>
      <c r="D51" s="39">
        <v>0</v>
      </c>
      <c r="E51" s="40">
        <v>0</v>
      </c>
      <c r="F51" s="39">
        <f t="shared" si="0"/>
        <v>0</v>
      </c>
      <c r="G51" s="43" t="e">
        <f>SUM(#REF!-F51)</f>
        <v>#REF!</v>
      </c>
    </row>
    <row r="52" spans="1:7" s="1" customFormat="1" x14ac:dyDescent="0.25">
      <c r="A52" s="56" t="s">
        <v>22</v>
      </c>
      <c r="B52" s="17" t="s">
        <v>67</v>
      </c>
      <c r="C52" s="8" t="s">
        <v>68</v>
      </c>
      <c r="D52" s="39">
        <v>0</v>
      </c>
      <c r="E52" s="40">
        <v>0</v>
      </c>
      <c r="F52" s="39">
        <f t="shared" si="0"/>
        <v>0</v>
      </c>
      <c r="G52" s="43"/>
    </row>
    <row r="53" spans="1:7" s="1" customFormat="1" ht="63" x14ac:dyDescent="0.25">
      <c r="A53" s="56" t="s">
        <v>22</v>
      </c>
      <c r="B53" s="70" t="s">
        <v>67</v>
      </c>
      <c r="C53" s="8" t="s">
        <v>81</v>
      </c>
      <c r="D53" s="39">
        <v>474</v>
      </c>
      <c r="E53" s="40">
        <v>0</v>
      </c>
      <c r="F53" s="39">
        <f>SUM(D53:E53)</f>
        <v>474</v>
      </c>
      <c r="G53" s="43"/>
    </row>
    <row r="54" spans="1:7" s="1" customFormat="1" x14ac:dyDescent="0.25">
      <c r="A54" s="57" t="s">
        <v>20</v>
      </c>
      <c r="B54" s="36" t="s">
        <v>16</v>
      </c>
      <c r="C54" s="37" t="s">
        <v>12</v>
      </c>
      <c r="D54" s="41">
        <f>SUM(D61:D68)</f>
        <v>37.9</v>
      </c>
      <c r="E54" s="41">
        <f>SUM(E61:E68)</f>
        <v>1713.5909999999999</v>
      </c>
      <c r="F54" s="41">
        <f>SUM(F61:F68)</f>
        <v>1751.491</v>
      </c>
      <c r="G54" s="41" t="e">
        <f>SUM(G55:G62)</f>
        <v>#REF!</v>
      </c>
    </row>
    <row r="55" spans="1:7" s="1" customFormat="1" ht="47.25" hidden="1" x14ac:dyDescent="0.25">
      <c r="A55" s="56" t="s">
        <v>24</v>
      </c>
      <c r="B55" s="18" t="s">
        <v>41</v>
      </c>
      <c r="C55" s="38" t="s">
        <v>47</v>
      </c>
      <c r="D55" s="40"/>
      <c r="E55" s="40">
        <v>0</v>
      </c>
      <c r="F55" s="43">
        <f t="shared" si="0"/>
        <v>0</v>
      </c>
      <c r="G55" s="43" t="e">
        <f>SUM(#REF!-F55)</f>
        <v>#REF!</v>
      </c>
    </row>
    <row r="56" spans="1:7" s="21" customFormat="1" ht="47.25" hidden="1" x14ac:dyDescent="0.25">
      <c r="A56" s="56" t="s">
        <v>48</v>
      </c>
      <c r="B56" s="18" t="s">
        <v>41</v>
      </c>
      <c r="C56" s="38" t="s">
        <v>49</v>
      </c>
      <c r="D56" s="39"/>
      <c r="E56" s="40">
        <v>0</v>
      </c>
      <c r="F56" s="43">
        <f t="shared" si="0"/>
        <v>0</v>
      </c>
      <c r="G56" s="43" t="e">
        <f>SUM(#REF!-F56)</f>
        <v>#REF!</v>
      </c>
    </row>
    <row r="57" spans="1:7" s="21" customFormat="1" ht="78.75" x14ac:dyDescent="0.25">
      <c r="A57" s="58" t="s">
        <v>23</v>
      </c>
      <c r="B57" s="46" t="s">
        <v>41</v>
      </c>
      <c r="C57" s="22" t="s">
        <v>64</v>
      </c>
      <c r="D57" s="47">
        <v>0</v>
      </c>
      <c r="E57" s="63">
        <v>0</v>
      </c>
      <c r="F57" s="39">
        <f>SUM(D57:E57)</f>
        <v>0</v>
      </c>
      <c r="G57" s="43"/>
    </row>
    <row r="58" spans="1:7" ht="48" customHeight="1" x14ac:dyDescent="0.25">
      <c r="A58" s="58" t="s">
        <v>23</v>
      </c>
      <c r="B58" s="53" t="s">
        <v>69</v>
      </c>
      <c r="C58" s="42" t="s">
        <v>70</v>
      </c>
      <c r="D58" s="47">
        <v>0</v>
      </c>
      <c r="E58" s="63">
        <v>0</v>
      </c>
      <c r="F58" s="39">
        <f>SUM(D58:E58)</f>
        <v>0</v>
      </c>
    </row>
    <row r="59" spans="1:7" ht="48" customHeight="1" x14ac:dyDescent="0.25">
      <c r="A59" s="58" t="s">
        <v>23</v>
      </c>
      <c r="B59" s="53" t="s">
        <v>69</v>
      </c>
      <c r="C59" s="42" t="s">
        <v>71</v>
      </c>
      <c r="D59" s="47">
        <v>0</v>
      </c>
      <c r="E59" s="63">
        <v>0</v>
      </c>
      <c r="F59" s="39">
        <f>SUM(D59:E59)</f>
        <v>0</v>
      </c>
    </row>
    <row r="60" spans="1:7" ht="31.5" customHeight="1" x14ac:dyDescent="0.25">
      <c r="A60" s="58" t="s">
        <v>23</v>
      </c>
      <c r="B60" s="46" t="s">
        <v>60</v>
      </c>
      <c r="C60" s="22" t="s">
        <v>61</v>
      </c>
      <c r="D60" s="47">
        <v>0</v>
      </c>
      <c r="E60" s="63">
        <v>0</v>
      </c>
      <c r="F60" s="39">
        <f>SUM(D60:E60)</f>
        <v>0</v>
      </c>
    </row>
    <row r="61" spans="1:7" s="21" customFormat="1" ht="48" customHeight="1" x14ac:dyDescent="0.25">
      <c r="A61" s="56" t="s">
        <v>24</v>
      </c>
      <c r="B61" s="18" t="s">
        <v>53</v>
      </c>
      <c r="C61" s="38" t="s">
        <v>58</v>
      </c>
      <c r="D61" s="39">
        <v>1.9</v>
      </c>
      <c r="E61" s="40">
        <v>0</v>
      </c>
      <c r="F61" s="39">
        <f t="shared" si="0"/>
        <v>1.9</v>
      </c>
      <c r="G61" s="43"/>
    </row>
    <row r="62" spans="1:7" s="21" customFormat="1" ht="33" customHeight="1" x14ac:dyDescent="0.25">
      <c r="A62" s="56" t="s">
        <v>24</v>
      </c>
      <c r="B62" s="18" t="s">
        <v>53</v>
      </c>
      <c r="C62" s="38" t="s">
        <v>59</v>
      </c>
      <c r="D62" s="39">
        <v>0</v>
      </c>
      <c r="E62" s="40">
        <v>0</v>
      </c>
      <c r="F62" s="39">
        <f t="shared" si="0"/>
        <v>0</v>
      </c>
      <c r="G62" s="43" t="e">
        <f>SUM(#REF!-F62)</f>
        <v>#REF!</v>
      </c>
    </row>
    <row r="63" spans="1:7" ht="48" customHeight="1" x14ac:dyDescent="0.25">
      <c r="A63" s="58" t="s">
        <v>24</v>
      </c>
      <c r="B63" s="46" t="s">
        <v>41</v>
      </c>
      <c r="C63" s="22" t="s">
        <v>47</v>
      </c>
      <c r="D63" s="47">
        <v>0</v>
      </c>
      <c r="E63" s="63">
        <v>1713.5909999999999</v>
      </c>
      <c r="F63" s="39">
        <f t="shared" si="0"/>
        <v>1713.5909999999999</v>
      </c>
    </row>
    <row r="64" spans="1:7" ht="62.25" customHeight="1" x14ac:dyDescent="0.25">
      <c r="A64" s="58" t="s">
        <v>24</v>
      </c>
      <c r="B64" s="46" t="s">
        <v>95</v>
      </c>
      <c r="C64" s="60" t="s">
        <v>90</v>
      </c>
      <c r="D64" s="47">
        <v>36</v>
      </c>
      <c r="E64" s="63">
        <v>0</v>
      </c>
      <c r="F64" s="39">
        <f t="shared" si="0"/>
        <v>36</v>
      </c>
    </row>
    <row r="65" spans="1:8" ht="69" customHeight="1" x14ac:dyDescent="0.25">
      <c r="A65" s="58" t="s">
        <v>24</v>
      </c>
      <c r="B65" s="53" t="s">
        <v>72</v>
      </c>
      <c r="C65" s="38" t="s">
        <v>75</v>
      </c>
      <c r="D65" s="40">
        <v>0</v>
      </c>
      <c r="E65" s="40">
        <v>0</v>
      </c>
      <c r="F65" s="39">
        <f t="shared" si="0"/>
        <v>0</v>
      </c>
    </row>
    <row r="66" spans="1:8" ht="60.75" customHeight="1" x14ac:dyDescent="0.25">
      <c r="A66" s="58" t="s">
        <v>24</v>
      </c>
      <c r="B66" s="53" t="s">
        <v>73</v>
      </c>
      <c r="C66" s="38" t="s">
        <v>76</v>
      </c>
      <c r="D66" s="40">
        <v>0</v>
      </c>
      <c r="E66" s="40">
        <v>0</v>
      </c>
      <c r="F66" s="39">
        <f t="shared" si="0"/>
        <v>0</v>
      </c>
    </row>
    <row r="67" spans="1:8" ht="47.25" x14ac:dyDescent="0.25">
      <c r="A67" s="58" t="s">
        <v>48</v>
      </c>
      <c r="B67" s="52" t="s">
        <v>41</v>
      </c>
      <c r="C67" s="38" t="s">
        <v>49</v>
      </c>
      <c r="D67" s="47">
        <v>0</v>
      </c>
      <c r="E67" s="63">
        <v>0</v>
      </c>
      <c r="F67" s="39">
        <f>SUM(D67:E67)</f>
        <v>0</v>
      </c>
    </row>
    <row r="69" spans="1:8" ht="31.5" x14ac:dyDescent="0.2">
      <c r="A69" s="59" t="s">
        <v>20</v>
      </c>
      <c r="B69" s="50" t="s">
        <v>62</v>
      </c>
      <c r="C69" s="51" t="s">
        <v>63</v>
      </c>
      <c r="D69" s="54">
        <f>SUM(D71:D73)</f>
        <v>0</v>
      </c>
      <c r="E69" s="64">
        <f>SUM(E71:E73)</f>
        <v>0</v>
      </c>
      <c r="F69" s="69">
        <f>SUM(F71:F73)</f>
        <v>0</v>
      </c>
    </row>
    <row r="70" spans="1:8" ht="31.5" x14ac:dyDescent="0.2">
      <c r="A70" s="58" t="s">
        <v>23</v>
      </c>
      <c r="B70" s="48" t="s">
        <v>62</v>
      </c>
      <c r="C70" s="22" t="s">
        <v>63</v>
      </c>
      <c r="D70" s="49">
        <v>0</v>
      </c>
      <c r="E70" s="49">
        <v>0</v>
      </c>
      <c r="F70" s="49">
        <v>0</v>
      </c>
    </row>
    <row r="71" spans="1:8" ht="31.5" x14ac:dyDescent="0.25">
      <c r="A71" s="58" t="s">
        <v>21</v>
      </c>
      <c r="B71" s="48" t="s">
        <v>62</v>
      </c>
      <c r="C71" s="22" t="s">
        <v>63</v>
      </c>
      <c r="D71" s="49">
        <v>0</v>
      </c>
      <c r="E71" s="65">
        <v>0</v>
      </c>
      <c r="F71" s="39">
        <f t="shared" si="0"/>
        <v>0</v>
      </c>
    </row>
    <row r="72" spans="1:8" ht="31.5" x14ac:dyDescent="0.25">
      <c r="A72" s="58" t="s">
        <v>22</v>
      </c>
      <c r="B72" s="48" t="s">
        <v>62</v>
      </c>
      <c r="C72" s="22" t="s">
        <v>63</v>
      </c>
      <c r="D72" s="49">
        <v>0</v>
      </c>
      <c r="E72" s="65">
        <v>0</v>
      </c>
      <c r="F72" s="39">
        <f t="shared" si="0"/>
        <v>0</v>
      </c>
    </row>
    <row r="73" spans="1:8" ht="31.5" x14ac:dyDescent="0.25">
      <c r="A73" s="58" t="s">
        <v>24</v>
      </c>
      <c r="B73" s="48" t="s">
        <v>62</v>
      </c>
      <c r="C73" s="22" t="s">
        <v>63</v>
      </c>
      <c r="D73" s="49">
        <v>0</v>
      </c>
      <c r="E73" s="65">
        <v>0</v>
      </c>
      <c r="F73" s="39">
        <f t="shared" si="0"/>
        <v>0</v>
      </c>
      <c r="G73" s="27" t="e">
        <f>SUM(G24,G25,G26,G27,G32,G44,G45,G46,G47,#REF!,G50,G51)</f>
        <v>#REF!</v>
      </c>
    </row>
    <row r="74" spans="1:8" x14ac:dyDescent="0.25">
      <c r="A74" s="13" t="s">
        <v>23</v>
      </c>
      <c r="D74" s="55">
        <f>SUM(D21,D22,D35,D36,D37,D38,D39,D40,D41,D42,D57,D58,D59,D60)</f>
        <v>3067.3999999999996</v>
      </c>
      <c r="E74" s="55">
        <f t="shared" ref="E74:F74" si="4">SUM(E21,E22,E35,E36,E37,E38,E39,E40,E41,E42,E57,E58,E59,E60)</f>
        <v>40.5</v>
      </c>
      <c r="F74" s="55">
        <f t="shared" si="4"/>
        <v>3107.8999999999996</v>
      </c>
      <c r="G74" s="55" t="e">
        <f>SUM(G21,G35,G36,G37,G38,G39,G40,G41,G42,G57,G58,G59,G60)</f>
        <v>#REF!</v>
      </c>
      <c r="H74" s="55"/>
    </row>
    <row r="75" spans="1:8" x14ac:dyDescent="0.25">
      <c r="A75" s="13" t="s">
        <v>21</v>
      </c>
      <c r="D75" s="55">
        <f>SUM(D15,D23,D43)</f>
        <v>23759.5</v>
      </c>
      <c r="E75" s="55">
        <f>SUM(E15,E23,E43)</f>
        <v>0</v>
      </c>
      <c r="F75" s="55">
        <f>SUM(F15,F23,F43)</f>
        <v>23759.5</v>
      </c>
      <c r="G75" s="55" t="e">
        <f>SUM(G15,G23,G43)</f>
        <v>#REF!</v>
      </c>
    </row>
    <row r="76" spans="1:8" x14ac:dyDescent="0.25">
      <c r="A76" s="13" t="s">
        <v>22</v>
      </c>
      <c r="D76" s="55">
        <f>SUM(D24,D25,D26,D27,D32,D44,D45,D46,D47,D48,D53,D72)</f>
        <v>80127.299999999988</v>
      </c>
      <c r="E76" s="55">
        <f>SUM(E24,E25,E26,E27,E32,E44,E45,E46,E47,E48,E53,E72)</f>
        <v>0</v>
      </c>
      <c r="F76" s="55">
        <f>SUM(F24,F25,F26,F27,F32,F44,F45,F46,F47,F48,F53,F72)</f>
        <v>80127.299999999988</v>
      </c>
      <c r="G76" s="55" t="e">
        <f>SUM(G24:G27,G32,G44:G47,G50:G52,G53,G72)</f>
        <v>#REF!</v>
      </c>
    </row>
    <row r="77" spans="1:8" x14ac:dyDescent="0.25">
      <c r="A77" s="13" t="s">
        <v>24</v>
      </c>
      <c r="D77" s="55">
        <f>SUM(D49,D29,D30,D61,D63,D64)</f>
        <v>4825.2999999999993</v>
      </c>
      <c r="E77" s="55">
        <f t="shared" ref="E77:F77" si="5">SUM(E49,E29,E30,E61,E63,E64)</f>
        <v>1713.5909999999999</v>
      </c>
      <c r="F77" s="55">
        <f t="shared" si="5"/>
        <v>6538.8909999999996</v>
      </c>
      <c r="G77" s="55" t="e">
        <f>SUM(G30,G29,G49,G61,G62,G63,G64,G65,G66,G73)</f>
        <v>#REF!</v>
      </c>
    </row>
    <row r="78" spans="1:8" x14ac:dyDescent="0.25">
      <c r="A78" s="13" t="s">
        <v>48</v>
      </c>
      <c r="D78" s="55">
        <f>SUM(D67)</f>
        <v>0</v>
      </c>
      <c r="E78" s="55">
        <f>SUM(E67)</f>
        <v>0</v>
      </c>
      <c r="F78" s="55">
        <f>SUM(F67)</f>
        <v>0</v>
      </c>
      <c r="G78" s="55" t="e">
        <f>SUM(#REF!)</f>
        <v>#REF!</v>
      </c>
    </row>
    <row r="79" spans="1:8" x14ac:dyDescent="0.25">
      <c r="D79" s="55">
        <f>SUM(D74:D78)</f>
        <v>111779.49999999999</v>
      </c>
      <c r="E79" s="55">
        <f>SUM(E74:E78)</f>
        <v>1754.0909999999999</v>
      </c>
      <c r="F79" s="55">
        <f>SUM(F74:F78)</f>
        <v>113533.59099999999</v>
      </c>
      <c r="G79" s="55" t="e">
        <f>SUM(G74:G78)</f>
        <v>#REF!</v>
      </c>
    </row>
  </sheetData>
  <mergeCells count="13">
    <mergeCell ref="A8:F8"/>
    <mergeCell ref="A3:F3"/>
    <mergeCell ref="C4:F4"/>
    <mergeCell ref="B5:F5"/>
    <mergeCell ref="A6:F6"/>
    <mergeCell ref="A7:F7"/>
    <mergeCell ref="G10:G11"/>
    <mergeCell ref="A10:A11"/>
    <mergeCell ref="B10:B11"/>
    <mergeCell ref="C10:C11"/>
    <mergeCell ref="D10:D11"/>
    <mergeCell ref="E10:E11"/>
    <mergeCell ref="F10:F11"/>
  </mergeCells>
  <printOptions horizontalCentered="1"/>
  <pageMargins left="0" right="0" top="0" bottom="0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2016 24.12.2015 г.  </vt:lpstr>
      <vt:lpstr>2016 23.12.2015 г. </vt:lpstr>
      <vt:lpstr>'2016 23.12.2015 г. '!Заголовки_для_печати</vt:lpstr>
      <vt:lpstr>'2016 24.12.2015 г.  '!Заголовки_для_печати</vt:lpstr>
      <vt:lpstr>'2016 23.12.2015 г. '!Область_печати</vt:lpstr>
      <vt:lpstr>'2016 24.12.2015 г.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1</cp:lastModifiedBy>
  <cp:lastPrinted>2015-12-31T06:31:06Z</cp:lastPrinted>
  <dcterms:created xsi:type="dcterms:W3CDTF">2001-12-21T04:25:37Z</dcterms:created>
  <dcterms:modified xsi:type="dcterms:W3CDTF">2015-12-31T06:35:59Z</dcterms:modified>
</cp:coreProperties>
</file>