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90" yWindow="1230" windowWidth="9420" windowHeight="3870"/>
  </bookViews>
  <sheets>
    <sheet name="2016" sheetId="23" r:id="rId1"/>
  </sheets>
  <definedNames>
    <definedName name="_xlnm.Print_Titles" localSheetId="0">'2016'!$9:$10</definedName>
    <definedName name="_xlnm.Print_Area" localSheetId="0">'2016'!$A$1:$F$73</definedName>
  </definedNames>
  <calcPr calcId="145621"/>
</workbook>
</file>

<file path=xl/calcChain.xml><?xml version="1.0" encoding="utf-8"?>
<calcChain xmlns="http://schemas.openxmlformats.org/spreadsheetml/2006/main">
  <c r="F15" i="23" l="1"/>
  <c r="E13" i="23"/>
  <c r="E75" i="23" s="1"/>
  <c r="D13" i="23"/>
  <c r="D75" i="23" s="1"/>
  <c r="F20" i="23" l="1"/>
  <c r="E74" i="23"/>
  <c r="D74" i="23"/>
  <c r="E76" i="23"/>
  <c r="E77" i="23"/>
  <c r="E78" i="23"/>
  <c r="D77" i="23"/>
  <c r="D76" i="23"/>
  <c r="E79" i="23" l="1"/>
  <c r="F44" i="23"/>
  <c r="E54" i="23"/>
  <c r="D54" i="23"/>
  <c r="F64" i="23"/>
  <c r="F47" i="23" l="1"/>
  <c r="F48" i="23"/>
  <c r="D78" i="23" l="1"/>
  <c r="D79" i="23" s="1"/>
  <c r="F32" i="23" l="1"/>
  <c r="F52" i="23" l="1"/>
  <c r="F53" i="23"/>
  <c r="D50" i="23"/>
  <c r="E50" i="23"/>
  <c r="F61" i="23" l="1"/>
  <c r="F62" i="23"/>
  <c r="F63" i="23" l="1"/>
  <c r="F30" i="23"/>
  <c r="D18" i="23"/>
  <c r="D17" i="23" s="1"/>
  <c r="D16" i="23" s="1"/>
  <c r="D34" i="23"/>
  <c r="D33" i="23" s="1"/>
  <c r="D29" i="23" s="1"/>
  <c r="D65" i="23"/>
  <c r="D70" i="23"/>
  <c r="D12" i="23" l="1"/>
  <c r="D11" i="23" s="1"/>
  <c r="F60" i="23"/>
  <c r="F78" i="23" s="1"/>
  <c r="F72" i="23" l="1"/>
  <c r="F73" i="23"/>
  <c r="F71" i="23"/>
  <c r="F67" i="23"/>
  <c r="F68" i="23"/>
  <c r="F69" i="23"/>
  <c r="F66" i="23"/>
  <c r="E70" i="23"/>
  <c r="E65" i="23"/>
  <c r="F70" i="23" l="1"/>
  <c r="F65" i="23"/>
  <c r="F59" i="23" l="1"/>
  <c r="F58" i="23"/>
  <c r="F57" i="23"/>
  <c r="F56" i="23"/>
  <c r="G56" i="23" s="1"/>
  <c r="F55" i="23"/>
  <c r="G55" i="23" s="1"/>
  <c r="G54" i="23" s="1"/>
  <c r="F51" i="23"/>
  <c r="F50" i="23" s="1"/>
  <c r="F49" i="23"/>
  <c r="F46" i="23"/>
  <c r="G46" i="23" s="1"/>
  <c r="F45" i="23"/>
  <c r="G45" i="23" s="1"/>
  <c r="F43" i="23"/>
  <c r="G43" i="23" s="1"/>
  <c r="F42" i="23"/>
  <c r="F41" i="23"/>
  <c r="F40" i="23"/>
  <c r="F39" i="23"/>
  <c r="F38" i="23"/>
  <c r="F37" i="23"/>
  <c r="F36" i="23"/>
  <c r="F35" i="23"/>
  <c r="G34" i="23"/>
  <c r="G33" i="23" s="1"/>
  <c r="E34" i="23"/>
  <c r="E33" i="23" s="1"/>
  <c r="E29" i="23" s="1"/>
  <c r="F31" i="23"/>
  <c r="F28" i="23"/>
  <c r="G28" i="23" s="1"/>
  <c r="G77" i="23" s="1"/>
  <c r="F27" i="23"/>
  <c r="F26" i="23"/>
  <c r="F25" i="23"/>
  <c r="G25" i="23" s="1"/>
  <c r="F24" i="23"/>
  <c r="G24" i="23" s="1"/>
  <c r="F23" i="23"/>
  <c r="F22" i="23"/>
  <c r="G22" i="23" s="1"/>
  <c r="F21" i="23"/>
  <c r="F19" i="23"/>
  <c r="E18" i="23"/>
  <c r="E17" i="23" s="1"/>
  <c r="E16" i="23" s="1"/>
  <c r="F14" i="23"/>
  <c r="F13" i="23" s="1"/>
  <c r="F75" i="23" s="1"/>
  <c r="F74" i="23" l="1"/>
  <c r="F76" i="23"/>
  <c r="F77" i="23"/>
  <c r="F54" i="23"/>
  <c r="G13" i="23"/>
  <c r="F34" i="23"/>
  <c r="F33" i="23" s="1"/>
  <c r="F29" i="23" s="1"/>
  <c r="G14" i="23"/>
  <c r="G75" i="23" s="1"/>
  <c r="E12" i="23"/>
  <c r="E11" i="23" s="1"/>
  <c r="G19" i="23"/>
  <c r="G31" i="23"/>
  <c r="F18" i="23"/>
  <c r="G23" i="23"/>
  <c r="G76" i="23" s="1"/>
  <c r="F79" i="23" l="1"/>
  <c r="G74" i="23"/>
  <c r="G79" i="23" s="1"/>
  <c r="G29" i="23"/>
  <c r="G18" i="23"/>
  <c r="F17" i="23"/>
  <c r="G17" i="23" l="1"/>
  <c r="F16" i="23"/>
  <c r="G16" i="23" l="1"/>
  <c r="F12" i="23"/>
  <c r="F11" i="23" s="1"/>
  <c r="G12" i="23" l="1"/>
  <c r="G11" i="23" s="1"/>
</calcChain>
</file>

<file path=xl/sharedStrings.xml><?xml version="1.0" encoding="utf-8"?>
<sst xmlns="http://schemas.openxmlformats.org/spreadsheetml/2006/main" count="204" uniqueCount="104">
  <si>
    <t>Наименование</t>
  </si>
  <si>
    <t>202 03024 05 0000 151</t>
  </si>
  <si>
    <t>202 02999 05 0000 151</t>
  </si>
  <si>
    <t>202 02000 00 0000 151</t>
  </si>
  <si>
    <t>Прочие субсидии</t>
  </si>
  <si>
    <t>202 01000 00 0000 151</t>
  </si>
  <si>
    <t>202 02999 00 0000 151</t>
  </si>
  <si>
    <t>202 03024 00 0000 151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</si>
  <si>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</si>
  <si>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</si>
  <si>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местным бюджетам на выполнение передаваемых полномочий субъектов Российской Федерации</t>
  </si>
  <si>
    <t>Иные межбюджетные трансферты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</si>
  <si>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</si>
  <si>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</si>
  <si>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202 03021 05 0000 151</t>
  </si>
  <si>
    <t>202 04000 00 0000 151</t>
  </si>
  <si>
    <t>202 03000 00 0000 151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</si>
  <si>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</si>
  <si>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</si>
  <si>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</si>
  <si>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</si>
  <si>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</si>
  <si>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</si>
  <si>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</si>
  <si>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</si>
  <si>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</si>
  <si>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Поправка</t>
  </si>
  <si>
    <t>200 00000 00 0000 000</t>
  </si>
  <si>
    <t xml:space="preserve">Безвозмездные поступления </t>
  </si>
  <si>
    <t>Субсидии бюджетам муниципальных районов на содержание инструкторов по физической культуре и спорту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</si>
  <si>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</si>
  <si>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</si>
  <si>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</si>
  <si>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</si>
  <si>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</si>
  <si>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</si>
  <si>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Субвенции бюджетам субъектов Российской Федерации и муниципальных образований</t>
  </si>
  <si>
    <t>202 04014 05 0000 151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</si>
  <si>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</si>
  <si>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</si>
  <si>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</si>
  <si>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</si>
  <si>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</si>
  <si>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</si>
  <si>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>962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</si>
  <si>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</si>
  <si>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>202 01001 05 0000 151</t>
  </si>
  <si>
    <t>Отклонение(+,-)</t>
  </si>
  <si>
    <t>202 04025 05 0000 151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</si>
  <si>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</si>
  <si>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Субсидии   муниципальным  образованиям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 </t>
  </si>
  <si>
    <t>Иные межбюджетные трансферты бюджетам муниципальных районов (городских округов) на комплектование книжных фондов библиотек муниципальных образований и государственных библиотек городов Москвы и Санкт-Петербурга (ФБ)</t>
  </si>
  <si>
    <t xml:space="preserve">202 03999 05 0000 151 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</si>
  <si>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</si>
  <si>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</si>
  <si>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202 03007 05 0000 151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</si>
  <si>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</si>
  <si>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</si>
  <si>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</si>
  <si>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</si>
  <si>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</si>
  <si>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"О бюджете муниципального района на  2016 год" </t>
  </si>
  <si>
    <t>на  2016 год</t>
  </si>
  <si>
    <t>Приложение 4</t>
  </si>
  <si>
    <t>202 04041 05 0000 151</t>
  </si>
  <si>
    <t>Субсидии бюджетам муниципальных районов на мероприятия по обеспечению деятельности по охране правопорядка и общественной безопасности</t>
  </si>
  <si>
    <t xml:space="preserve">Субвенции местным бюджетам на осуществление и администрирование отдельного государственного полномочия по отлову и содержанию безнадзорных домашних животных </t>
  </si>
  <si>
    <t>Доходы бюджетов бюджетной системы Российской Федерации от возврата бюджетов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</si>
  <si>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остатков,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</si>
  <si>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</si>
  <si>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</si>
  <si>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218 00000 00 0000 000</t>
  </si>
  <si>
    <t>219 00000 00 0000 000</t>
  </si>
  <si>
    <t>218 05010 05 0000 151</t>
  </si>
  <si>
    <t>219 05000 05 0000 151</t>
  </si>
  <si>
    <t>218 05020 05 0000 180</t>
  </si>
  <si>
    <t>Доходы бюджетов муниципальных районов от возврата автономными учреждениями остатков субсидий прошлых лет</t>
  </si>
  <si>
    <t>Субвенции местным бюджетам на обеспечение прав детей находящихся в трудной жизненной ситуации, на отдых и оздоровление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</si>
  <si>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</si>
  <si>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Прочие субвенции бюджетам муниципальных районов</t>
  </si>
  <si>
    <t>202 03999 05 0000 151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</si>
  <si>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осуществлению внешнего муниципального контроля в соответствии с заключенными соглашениями</t>
  </si>
  <si>
    <t>Сумма утвержденная</t>
  </si>
  <si>
    <t>Сумма на 2016 год</t>
  </si>
  <si>
    <t>202 04999 05 0000 151</t>
  </si>
  <si>
    <t>202 04067 05 0000 151</t>
  </si>
  <si>
    <t xml:space="preserve">Субвенции местным бюджетам на проведение Всероссийской сельскохозяйственной переписи в 2016 году </t>
  </si>
  <si>
    <t>Субвенции местным бюджетам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</si>
  <si>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 xml:space="preserve">202 03024 05 0000 151 </t>
  </si>
  <si>
    <t>Субвенции местным бюджетам на финансовое обеспечение мероприятий, связанных с отдыхом и оздоровлением детей, находящихся в трудной жизненной ситуации</t>
  </si>
  <si>
    <t>Иные межбюджетные трансферты бюджетам муниципальных районов на соофинансирование расходных обязательств по поддержке экономического и социального развития коренных малочисленных народов Севера, Сибири и Дальнего Востока РФ на 2016 год (ФБ)</t>
  </si>
  <si>
    <t>Иные межбюджетные трансферты бюджетам муниципальных районов на соофинансирование расходных обязательств по поддержке экономического и социального развития коренных малочисленных народов Севера, Сибири и Дальнего Востока РФ на 2016 год (РБ)</t>
  </si>
  <si>
    <t>Иные межбюджетные трансферты для премирования победителей и призеров республиканского конкурса "Лучшее территориальное общественное самоуправление"</t>
  </si>
  <si>
    <t>202 03121 05 0000 151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</si>
  <si>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</si>
  <si>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</si>
  <si>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Иные межбюджетные трансферты для постановки на кадастровый учет бесхозяйных скотомогильников (биотермических ям)</t>
  </si>
  <si>
    <t xml:space="preserve">(тыс.рублей)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</si>
  <si>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</si>
  <si>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</si>
  <si>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Субсидии бюджетам муниципальных образований на благоустройство территорий, прилегающих к местам туристского показа в муниципальных образований в Республике Бурятия</t>
  </si>
  <si>
    <t>Дотации бюджетам муниципальных районов на поддержку мер по обеспечению сбалансированности местных бюджетов</t>
  </si>
  <si>
    <t>Иные межбюджетные трансферты бюджетам муниципальных районов на проведение мероприятий по подключению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</si>
  <si>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202 01003 05 0000 151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</si>
</sst>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3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Border="1" applyAlignment="1"/>
    <xf numFmtId="164" fontId="4" fillId="0" borderId="1" xfId="0" applyNumberFormat="1" applyFont="1" applyFill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justify" wrapText="1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3" fontId="5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justify"/>
    </xf>
    <xf numFmtId="0" fontId="10" fillId="3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justify"/>
    </xf>
    <xf numFmtId="164" fontId="11" fillId="0" borderId="1" xfId="0" applyNumberFormat="1" applyFont="1" applyBorder="1" applyAlignment="1"/>
    <xf numFmtId="164" fontId="11" fillId="0" borderId="1" xfId="0" applyNumberFormat="1" applyFont="1" applyFill="1" applyBorder="1" applyAlignment="1"/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4" fillId="0" borderId="1" xfId="0" applyFont="1" applyBorder="1" applyAlignment="1">
      <alignment horizontal="justify" vertical="justify" wrapText="1"/>
    </xf>
    <xf numFmtId="0" fontId="11" fillId="0" borderId="1" xfId="0" applyFont="1" applyFill="1" applyBorder="1" applyAlignment="1">
      <alignment horizontal="justify" vertical="justify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4" fillId="2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164" fontId="5" fillId="3" borderId="1" xfId="0" applyNumberFormat="1" applyFont="1" applyFill="1" applyBorder="1" applyAlignment="1"/>
    <xf numFmtId="164" fontId="4" fillId="3" borderId="1" xfId="0" applyNumberFormat="1" applyFont="1" applyFill="1" applyBorder="1" applyAlignment="1"/>
    <xf numFmtId="164" fontId="5" fillId="3" borderId="1" xfId="0" applyNumberFormat="1" applyFont="1" applyFill="1" applyBorder="1" applyAlignment="1">
      <alignment vertical="center"/>
    </xf>
    <xf numFmtId="164" fontId="11" fillId="3" borderId="1" xfId="0" applyNumberFormat="1" applyFont="1" applyFill="1" applyBorder="1" applyAlignment="1"/>
    <xf numFmtId="164" fontId="11" fillId="3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view="pageBreakPreview" zoomScaleSheetLayoutView="100" workbookViewId="0">
      <selection activeCell="H18" sqref="H18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83.42578125" style="6" customWidth="1"/>
    <col min="4" max="4" width="0.140625" style="14" hidden="1" customWidth="1"/>
    <col min="5" max="5" width="10.85546875" style="6" hidden="1" customWidth="1"/>
    <col min="6" max="6" width="12.28515625" style="6" customWidth="1"/>
    <col min="7" max="7" width="19.28515625" customWidth="1"/>
    <col min="8" max="8" width="11" customWidth="1"/>
  </cols>
  <sheetData>
    <row r="1" spans="1:7" x14ac:dyDescent="0.25">
      <c r="C1" s="79" t="s">
        <v>63</v>
      </c>
      <c r="D1" s="79"/>
      <c r="E1" s="79"/>
      <c r="F1" s="79"/>
    </row>
    <row r="2" spans="1:7" x14ac:dyDescent="0.25">
      <c r="A2" s="79" t="s">
        <v>99</v>
      </c>
      <c r="B2" s="79"/>
      <c r="C2" s="79"/>
      <c r="D2" s="79"/>
      <c r="E2" s="79"/>
      <c r="F2" s="79"/>
    </row>
    <row r="3" spans="1:7" x14ac:dyDescent="0.25">
      <c r="A3" s="28"/>
      <c r="B3" s="39"/>
      <c r="C3" s="79" t="s">
        <v>61</v>
      </c>
      <c r="D3" s="79"/>
      <c r="E3" s="79"/>
      <c r="F3" s="79"/>
    </row>
    <row r="4" spans="1:7" x14ac:dyDescent="0.2">
      <c r="B4" s="81"/>
      <c r="C4" s="82"/>
      <c r="D4" s="82"/>
      <c r="E4" s="82"/>
      <c r="F4" s="82"/>
    </row>
    <row r="5" spans="1:7" ht="15.75" customHeight="1" x14ac:dyDescent="0.3">
      <c r="A5" s="83"/>
      <c r="B5" s="83"/>
      <c r="C5" s="83"/>
      <c r="D5" s="83"/>
      <c r="E5" s="83"/>
      <c r="F5" s="83"/>
    </row>
    <row r="6" spans="1:7" ht="18.75" x14ac:dyDescent="0.3">
      <c r="A6" s="80" t="s">
        <v>33</v>
      </c>
      <c r="B6" s="80"/>
      <c r="C6" s="80"/>
      <c r="D6" s="80"/>
      <c r="E6" s="80"/>
      <c r="F6" s="80"/>
    </row>
    <row r="7" spans="1:7" ht="18.75" x14ac:dyDescent="0.3">
      <c r="A7" s="80" t="s">
        <v>62</v>
      </c>
      <c r="B7" s="80"/>
      <c r="C7" s="80"/>
      <c r="D7" s="80"/>
      <c r="E7" s="80"/>
      <c r="F7" s="80"/>
    </row>
    <row r="8" spans="1:7" x14ac:dyDescent="0.25">
      <c r="B8" s="16"/>
      <c r="C8" s="16"/>
      <c r="F8" s="14" t="s">
        <v>97</v>
      </c>
      <c r="G8" s="14"/>
    </row>
    <row r="9" spans="1:7" s="4" customFormat="1" ht="15.75" customHeight="1" x14ac:dyDescent="0.2">
      <c r="A9" s="86" t="s">
        <v>40</v>
      </c>
      <c r="B9" s="88" t="s">
        <v>39</v>
      </c>
      <c r="C9" s="88" t="s">
        <v>0</v>
      </c>
      <c r="D9" s="90" t="s">
        <v>82</v>
      </c>
      <c r="E9" s="90" t="s">
        <v>26</v>
      </c>
      <c r="F9" s="90" t="s">
        <v>83</v>
      </c>
      <c r="G9" s="84" t="s">
        <v>47</v>
      </c>
    </row>
    <row r="10" spans="1:7" s="4" customFormat="1" ht="31.5" customHeight="1" x14ac:dyDescent="0.2">
      <c r="A10" s="87"/>
      <c r="B10" s="89"/>
      <c r="C10" s="89"/>
      <c r="D10" s="91"/>
      <c r="E10" s="91"/>
      <c r="F10" s="91"/>
      <c r="G10" s="85"/>
    </row>
    <row r="11" spans="1:7" s="4" customFormat="1" x14ac:dyDescent="0.25">
      <c r="A11" s="9" t="s">
        <v>19</v>
      </c>
      <c r="B11" s="18" t="s">
        <v>27</v>
      </c>
      <c r="C11" s="55" t="s">
        <v>28</v>
      </c>
      <c r="D11" s="26">
        <f>SUM(D12,D65,D70)</f>
        <v>119143.49099999999</v>
      </c>
      <c r="E11" s="26">
        <f>SUM(E12,E65,E70)</f>
        <v>4824.1769999999997</v>
      </c>
      <c r="F11" s="26">
        <f>SUM(F12,F65,F70)</f>
        <v>123967.66799999999</v>
      </c>
      <c r="G11" s="26" t="e">
        <f t="shared" ref="G11" si="0">SUM(G12)</f>
        <v>#REF!</v>
      </c>
    </row>
    <row r="12" spans="1:7" s="5" customFormat="1" ht="31.5" x14ac:dyDescent="0.25">
      <c r="A12" s="9" t="s">
        <v>19</v>
      </c>
      <c r="B12" s="19" t="s">
        <v>24</v>
      </c>
      <c r="C12" s="56" t="s">
        <v>18</v>
      </c>
      <c r="D12" s="26">
        <f>D13+D16+D29+D54</f>
        <v>118546.34199999999</v>
      </c>
      <c r="E12" s="26">
        <f>E13+E16+E29+E54</f>
        <v>4824.1769999999997</v>
      </c>
      <c r="F12" s="26">
        <f>F13+F16+F29+F54</f>
        <v>123370.51899999999</v>
      </c>
      <c r="G12" s="26" t="e">
        <f>SUM(#REF!-F12)</f>
        <v>#REF!</v>
      </c>
    </row>
    <row r="13" spans="1:7" s="1" customFormat="1" ht="33" customHeight="1" x14ac:dyDescent="0.25">
      <c r="A13" s="9" t="s">
        <v>19</v>
      </c>
      <c r="B13" s="20" t="s">
        <v>5</v>
      </c>
      <c r="C13" s="56" t="s">
        <v>8</v>
      </c>
      <c r="D13" s="26">
        <f>SUM(D14:D15)</f>
        <v>10373.200000000001</v>
      </c>
      <c r="E13" s="26">
        <f t="shared" ref="E13:F13" si="1">SUM(E14:E15)</f>
        <v>0</v>
      </c>
      <c r="F13" s="26">
        <f t="shared" si="1"/>
        <v>10373.200000000001</v>
      </c>
      <c r="G13" s="26" t="e">
        <f>SUM(#REF!-F13)</f>
        <v>#REF!</v>
      </c>
    </row>
    <row r="14" spans="1:7" ht="31.5" customHeight="1" x14ac:dyDescent="0.25">
      <c r="A14" s="37" t="s">
        <v>20</v>
      </c>
      <c r="B14" s="38" t="s">
        <v>46</v>
      </c>
      <c r="C14" s="57" t="s">
        <v>13</v>
      </c>
      <c r="D14" s="23">
        <v>6179.3</v>
      </c>
      <c r="E14" s="24">
        <v>0</v>
      </c>
      <c r="F14" s="75">
        <f t="shared" ref="F14:F64" si="2">SUM(D14:E14)</f>
        <v>6179.3</v>
      </c>
      <c r="G14" s="26" t="e">
        <f>SUM(#REF!-F14)</f>
        <v>#REF!</v>
      </c>
    </row>
    <row r="15" spans="1:7" ht="31.5" customHeight="1" x14ac:dyDescent="0.25">
      <c r="A15" s="37" t="s">
        <v>20</v>
      </c>
      <c r="B15" s="38" t="s">
        <v>103</v>
      </c>
      <c r="C15" s="57" t="s">
        <v>101</v>
      </c>
      <c r="D15" s="23">
        <v>4193.8999999999996</v>
      </c>
      <c r="E15" s="24">
        <v>0</v>
      </c>
      <c r="F15" s="75">
        <f t="shared" si="2"/>
        <v>4193.8999999999996</v>
      </c>
      <c r="G15" s="26"/>
    </row>
    <row r="16" spans="1:7" s="1" customFormat="1" ht="33.75" customHeight="1" x14ac:dyDescent="0.25">
      <c r="A16" s="19" t="s">
        <v>19</v>
      </c>
      <c r="B16" s="20" t="s">
        <v>3</v>
      </c>
      <c r="C16" s="58" t="s">
        <v>9</v>
      </c>
      <c r="D16" s="27">
        <f t="shared" ref="D16:F17" si="3">SUM(D17)</f>
        <v>28020.500000000004</v>
      </c>
      <c r="E16" s="27">
        <f t="shared" si="3"/>
        <v>0</v>
      </c>
      <c r="F16" s="76">
        <f t="shared" si="3"/>
        <v>28020.500000000004</v>
      </c>
      <c r="G16" s="26" t="e">
        <f>SUM(#REF!-F16)</f>
        <v>#REF!</v>
      </c>
    </row>
    <row r="17" spans="1:7" s="2" customFormat="1" x14ac:dyDescent="0.25">
      <c r="A17" s="53" t="s">
        <v>19</v>
      </c>
      <c r="B17" s="52" t="s">
        <v>6</v>
      </c>
      <c r="C17" s="59" t="s">
        <v>4</v>
      </c>
      <c r="D17" s="50">
        <f t="shared" si="3"/>
        <v>28020.500000000004</v>
      </c>
      <c r="E17" s="51">
        <f t="shared" si="3"/>
        <v>0</v>
      </c>
      <c r="F17" s="77">
        <f t="shared" si="3"/>
        <v>28020.500000000004</v>
      </c>
      <c r="G17" s="50" t="e">
        <f>SUM(#REF!-F17)</f>
        <v>#REF!</v>
      </c>
    </row>
    <row r="18" spans="1:7" s="2" customFormat="1" x14ac:dyDescent="0.25">
      <c r="A18" s="53" t="s">
        <v>19</v>
      </c>
      <c r="B18" s="52" t="s">
        <v>2</v>
      </c>
      <c r="C18" s="59" t="s">
        <v>17</v>
      </c>
      <c r="D18" s="54">
        <f>SUM(D19:D28)</f>
        <v>28020.500000000004</v>
      </c>
      <c r="E18" s="54">
        <f>SUM(E19:E28)</f>
        <v>0</v>
      </c>
      <c r="F18" s="78">
        <f>SUM(F19:F28)</f>
        <v>28020.500000000004</v>
      </c>
      <c r="G18" s="50" t="e">
        <f>SUM(#REF!-F18)</f>
        <v>#REF!</v>
      </c>
    </row>
    <row r="19" spans="1:7" ht="63" x14ac:dyDescent="0.25">
      <c r="A19" s="32" t="s">
        <v>22</v>
      </c>
      <c r="B19" s="10" t="s">
        <v>2</v>
      </c>
      <c r="C19" s="60" t="s">
        <v>50</v>
      </c>
      <c r="D19" s="23">
        <v>1480.1</v>
      </c>
      <c r="E19" s="24">
        <v>0</v>
      </c>
      <c r="F19" s="75">
        <f t="shared" si="2"/>
        <v>1480.1</v>
      </c>
      <c r="G19" s="26" t="e">
        <f>SUM(#REF!-F19)</f>
        <v>#REF!</v>
      </c>
    </row>
    <row r="20" spans="1:7" ht="47.25" x14ac:dyDescent="0.25">
      <c r="A20" s="32" t="s">
        <v>22</v>
      </c>
      <c r="B20" s="10" t="s">
        <v>2</v>
      </c>
      <c r="C20" s="60" t="s">
        <v>100</v>
      </c>
      <c r="D20" s="23">
        <v>300</v>
      </c>
      <c r="E20" s="24">
        <v>0</v>
      </c>
      <c r="F20" s="75">
        <f t="shared" si="2"/>
        <v>300</v>
      </c>
      <c r="G20" s="26"/>
    </row>
    <row r="21" spans="1:7" ht="31.5" x14ac:dyDescent="0.25">
      <c r="A21" s="32" t="s">
        <v>22</v>
      </c>
      <c r="B21" s="10" t="s">
        <v>2</v>
      </c>
      <c r="C21" s="60" t="s">
        <v>65</v>
      </c>
      <c r="D21" s="23">
        <v>40.5</v>
      </c>
      <c r="E21" s="24">
        <v>0</v>
      </c>
      <c r="F21" s="75">
        <f t="shared" si="2"/>
        <v>40.5</v>
      </c>
      <c r="G21" s="26"/>
    </row>
    <row r="22" spans="1:7" ht="30" customHeight="1" x14ac:dyDescent="0.25">
      <c r="A22" s="32" t="s">
        <v>20</v>
      </c>
      <c r="B22" s="10" t="s">
        <v>2</v>
      </c>
      <c r="C22" s="61" t="s">
        <v>34</v>
      </c>
      <c r="D22" s="23">
        <v>17550.900000000001</v>
      </c>
      <c r="E22" s="24">
        <v>0</v>
      </c>
      <c r="F22" s="75">
        <f t="shared" si="2"/>
        <v>17550.900000000001</v>
      </c>
      <c r="G22" s="26" t="e">
        <f>SUM(#REF!-F22)</f>
        <v>#REF!</v>
      </c>
    </row>
    <row r="23" spans="1:7" ht="31.5" x14ac:dyDescent="0.25">
      <c r="A23" s="32" t="s">
        <v>21</v>
      </c>
      <c r="B23" s="10" t="s">
        <v>2</v>
      </c>
      <c r="C23" s="35" t="s">
        <v>29</v>
      </c>
      <c r="D23" s="23">
        <v>79.900000000000006</v>
      </c>
      <c r="E23" s="24">
        <v>0</v>
      </c>
      <c r="F23" s="75">
        <f t="shared" si="2"/>
        <v>79.900000000000006</v>
      </c>
      <c r="G23" s="26" t="e">
        <f>SUM(#REF!-F23)</f>
        <v>#REF!</v>
      </c>
    </row>
    <row r="24" spans="1:7" ht="36.75" customHeight="1" x14ac:dyDescent="0.25">
      <c r="A24" s="32" t="s">
        <v>21</v>
      </c>
      <c r="B24" s="10" t="s">
        <v>2</v>
      </c>
      <c r="C24" s="35" t="s">
        <v>32</v>
      </c>
      <c r="D24" s="23">
        <v>457.7</v>
      </c>
      <c r="E24" s="24">
        <v>0</v>
      </c>
      <c r="F24" s="75">
        <f t="shared" si="2"/>
        <v>457.7</v>
      </c>
      <c r="G24" s="26" t="e">
        <f>SUM(#REF!-F24)</f>
        <v>#REF!</v>
      </c>
    </row>
    <row r="25" spans="1:7" ht="45.75" customHeight="1" x14ac:dyDescent="0.25">
      <c r="A25" s="32" t="s">
        <v>21</v>
      </c>
      <c r="B25" s="10" t="s">
        <v>2</v>
      </c>
      <c r="C25" s="60" t="s">
        <v>42</v>
      </c>
      <c r="D25" s="23">
        <v>3768.7</v>
      </c>
      <c r="E25" s="24">
        <v>0</v>
      </c>
      <c r="F25" s="75">
        <f t="shared" si="2"/>
        <v>3768.7</v>
      </c>
      <c r="G25" s="26" t="e">
        <f>SUM(#REF!-F25)</f>
        <v>#REF!</v>
      </c>
    </row>
    <row r="26" spans="1:7" ht="34.5" hidden="1" customHeight="1" x14ac:dyDescent="0.25">
      <c r="A26" s="32"/>
      <c r="B26" s="10"/>
      <c r="C26" s="60"/>
      <c r="D26" s="23"/>
      <c r="E26" s="24"/>
      <c r="F26" s="75">
        <f t="shared" si="2"/>
        <v>0</v>
      </c>
      <c r="G26" s="26"/>
    </row>
    <row r="27" spans="1:7" ht="35.25" customHeight="1" x14ac:dyDescent="0.25">
      <c r="A27" s="32" t="s">
        <v>23</v>
      </c>
      <c r="B27" s="10" t="s">
        <v>2</v>
      </c>
      <c r="C27" s="60" t="s">
        <v>54</v>
      </c>
      <c r="D27" s="23">
        <v>1312.7</v>
      </c>
      <c r="E27" s="24">
        <v>0</v>
      </c>
      <c r="F27" s="75">
        <f t="shared" si="2"/>
        <v>1312.7</v>
      </c>
      <c r="G27" s="26"/>
    </row>
    <row r="28" spans="1:7" ht="81" customHeight="1" x14ac:dyDescent="0.25">
      <c r="A28" s="32" t="s">
        <v>23</v>
      </c>
      <c r="B28" s="10" t="s">
        <v>2</v>
      </c>
      <c r="C28" s="60" t="s">
        <v>94</v>
      </c>
      <c r="D28" s="23">
        <v>3030</v>
      </c>
      <c r="E28" s="24">
        <v>0</v>
      </c>
      <c r="F28" s="75">
        <f t="shared" si="2"/>
        <v>3030</v>
      </c>
      <c r="G28" s="26" t="e">
        <f>SUM(#REF!-F28)</f>
        <v>#REF!</v>
      </c>
    </row>
    <row r="29" spans="1:7" s="1" customFormat="1" ht="33.75" customHeight="1" x14ac:dyDescent="0.25">
      <c r="A29" s="33" t="s">
        <v>19</v>
      </c>
      <c r="B29" s="21" t="s">
        <v>16</v>
      </c>
      <c r="C29" s="62" t="s">
        <v>36</v>
      </c>
      <c r="D29" s="25">
        <f>SUM(D30:D33,D50)</f>
        <v>74336.615999999995</v>
      </c>
      <c r="E29" s="25">
        <f>SUM(E30:E33,E50)</f>
        <v>4861.3999999999996</v>
      </c>
      <c r="F29" s="74">
        <f>SUM(F30:F33,F50)</f>
        <v>79198.015999999989</v>
      </c>
      <c r="G29" s="26" t="e">
        <f>SUM(#REF!-F29)</f>
        <v>#REF!</v>
      </c>
    </row>
    <row r="30" spans="1:7" s="1" customFormat="1" ht="45.75" customHeight="1" x14ac:dyDescent="0.25">
      <c r="A30" s="32" t="s">
        <v>22</v>
      </c>
      <c r="B30" s="47" t="s">
        <v>55</v>
      </c>
      <c r="C30" s="63" t="s">
        <v>87</v>
      </c>
      <c r="D30" s="24">
        <v>6.5</v>
      </c>
      <c r="E30" s="24">
        <v>0</v>
      </c>
      <c r="F30" s="75">
        <f t="shared" si="2"/>
        <v>6.5</v>
      </c>
      <c r="G30" s="26"/>
    </row>
    <row r="31" spans="1:7" s="1" customFormat="1" ht="45.75" customHeight="1" x14ac:dyDescent="0.25">
      <c r="A31" s="32" t="s">
        <v>21</v>
      </c>
      <c r="B31" s="17" t="s">
        <v>14</v>
      </c>
      <c r="C31" s="35" t="s">
        <v>56</v>
      </c>
      <c r="D31" s="23">
        <v>1009.9</v>
      </c>
      <c r="E31" s="24">
        <v>0</v>
      </c>
      <c r="F31" s="75">
        <f>SUM(D31:E31)</f>
        <v>1009.9</v>
      </c>
      <c r="G31" s="26" t="e">
        <f>SUM(#REF!-F31)</f>
        <v>#REF!</v>
      </c>
    </row>
    <row r="32" spans="1:7" s="1" customFormat="1" ht="34.5" customHeight="1" x14ac:dyDescent="0.25">
      <c r="A32" s="32" t="s">
        <v>22</v>
      </c>
      <c r="B32" s="47" t="s">
        <v>93</v>
      </c>
      <c r="C32" s="63" t="s">
        <v>86</v>
      </c>
      <c r="D32" s="24">
        <v>910</v>
      </c>
      <c r="E32" s="24">
        <v>0</v>
      </c>
      <c r="F32" s="75">
        <f t="shared" ref="F32" si="4">SUM(D32:E32)</f>
        <v>910</v>
      </c>
      <c r="G32" s="26"/>
    </row>
    <row r="33" spans="1:7" s="3" customFormat="1" ht="31.5" x14ac:dyDescent="0.25">
      <c r="A33" s="48" t="s">
        <v>19</v>
      </c>
      <c r="B33" s="49" t="s">
        <v>7</v>
      </c>
      <c r="C33" s="64" t="s">
        <v>10</v>
      </c>
      <c r="D33" s="50">
        <f>SUM(D34)</f>
        <v>71494.816000000006</v>
      </c>
      <c r="E33" s="51">
        <f>SUM(E34)</f>
        <v>4861.3999999999996</v>
      </c>
      <c r="F33" s="77">
        <f t="shared" ref="F33:G33" si="5">SUM(F34)</f>
        <v>76356.216</v>
      </c>
      <c r="G33" s="51" t="e">
        <f t="shared" si="5"/>
        <v>#REF!</v>
      </c>
    </row>
    <row r="34" spans="1:7" s="3" customFormat="1" ht="31.5" x14ac:dyDescent="0.25">
      <c r="A34" s="48" t="s">
        <v>19</v>
      </c>
      <c r="B34" s="49" t="s">
        <v>1</v>
      </c>
      <c r="C34" s="64" t="s">
        <v>12</v>
      </c>
      <c r="D34" s="51">
        <f>SUM(D35:D49)</f>
        <v>71494.816000000006</v>
      </c>
      <c r="E34" s="51">
        <f>SUM(E35:E49)</f>
        <v>4861.3999999999996</v>
      </c>
      <c r="F34" s="77">
        <f>SUM(F35:F49)</f>
        <v>76356.216</v>
      </c>
      <c r="G34" s="50" t="e">
        <f>SUM(G43:G49,#REF!,#REF!,#REF!,#REF!,#REF!,#REF!,#REF!,#REF!,#REF!,#REF! )</f>
        <v>#REF!</v>
      </c>
    </row>
    <row r="35" spans="1:7" s="3" customFormat="1" ht="47.25" x14ac:dyDescent="0.25">
      <c r="A35" s="32" t="s">
        <v>22</v>
      </c>
      <c r="B35" s="10" t="s">
        <v>1</v>
      </c>
      <c r="C35" s="35" t="s">
        <v>38</v>
      </c>
      <c r="D35" s="23">
        <v>336.7</v>
      </c>
      <c r="E35" s="24">
        <v>0</v>
      </c>
      <c r="F35" s="75">
        <f>SUM(D35:E35)</f>
        <v>336.7</v>
      </c>
      <c r="G35" s="23"/>
    </row>
    <row r="36" spans="1:7" s="3" customFormat="1" ht="45.75" customHeight="1" x14ac:dyDescent="0.25">
      <c r="A36" s="32" t="s">
        <v>22</v>
      </c>
      <c r="B36" s="12" t="s">
        <v>1</v>
      </c>
      <c r="C36" s="60" t="s">
        <v>30</v>
      </c>
      <c r="D36" s="23">
        <v>461.5</v>
      </c>
      <c r="E36" s="24">
        <v>0</v>
      </c>
      <c r="F36" s="75">
        <f>SUM(D36:E36)</f>
        <v>461.5</v>
      </c>
      <c r="G36" s="23"/>
    </row>
    <row r="37" spans="1:7" s="3" customFormat="1" ht="47.25" x14ac:dyDescent="0.25">
      <c r="A37" s="32" t="s">
        <v>22</v>
      </c>
      <c r="B37" s="12" t="s">
        <v>1</v>
      </c>
      <c r="C37" s="60" t="s">
        <v>31</v>
      </c>
      <c r="D37" s="23">
        <v>461.5</v>
      </c>
      <c r="E37" s="24">
        <v>0</v>
      </c>
      <c r="F37" s="75">
        <f>SUM(D37:E37)</f>
        <v>461.5</v>
      </c>
      <c r="G37" s="23"/>
    </row>
    <row r="38" spans="1:7" s="3" customFormat="1" ht="68.25" customHeight="1" x14ac:dyDescent="0.25">
      <c r="A38" s="32" t="s">
        <v>22</v>
      </c>
      <c r="B38" s="10" t="s">
        <v>1</v>
      </c>
      <c r="C38" s="60" t="s">
        <v>98</v>
      </c>
      <c r="D38" s="23">
        <v>2</v>
      </c>
      <c r="E38" s="24">
        <v>0</v>
      </c>
      <c r="F38" s="75">
        <f>SUM(D38:E38)</f>
        <v>2</v>
      </c>
      <c r="G38" s="23"/>
    </row>
    <row r="39" spans="1:7" s="3" customFormat="1" ht="31.5" x14ac:dyDescent="0.25">
      <c r="A39" s="32" t="s">
        <v>22</v>
      </c>
      <c r="B39" s="10" t="s">
        <v>1</v>
      </c>
      <c r="C39" s="35" t="s">
        <v>41</v>
      </c>
      <c r="D39" s="23">
        <v>48.7</v>
      </c>
      <c r="E39" s="24">
        <v>0</v>
      </c>
      <c r="F39" s="75">
        <f t="shared" ref="F39:F40" si="6">SUM(D39:E39)</f>
        <v>48.7</v>
      </c>
      <c r="G39" s="23"/>
    </row>
    <row r="40" spans="1:7" s="3" customFormat="1" ht="31.5" x14ac:dyDescent="0.25">
      <c r="A40" s="32" t="s">
        <v>22</v>
      </c>
      <c r="B40" s="10" t="s">
        <v>1</v>
      </c>
      <c r="C40" s="35" t="s">
        <v>35</v>
      </c>
      <c r="D40" s="23">
        <v>124.5</v>
      </c>
      <c r="E40" s="24">
        <v>0</v>
      </c>
      <c r="F40" s="75">
        <f t="shared" si="6"/>
        <v>124.5</v>
      </c>
      <c r="G40" s="23"/>
    </row>
    <row r="41" spans="1:7" s="3" customFormat="1" ht="33" customHeight="1" x14ac:dyDescent="0.25">
      <c r="A41" s="32" t="s">
        <v>22</v>
      </c>
      <c r="B41" s="10" t="s">
        <v>1</v>
      </c>
      <c r="C41" s="65" t="s">
        <v>66</v>
      </c>
      <c r="D41" s="23">
        <v>146</v>
      </c>
      <c r="E41" s="24">
        <v>0</v>
      </c>
      <c r="F41" s="75">
        <f>SUM(D41:E41)</f>
        <v>146</v>
      </c>
      <c r="G41" s="23"/>
    </row>
    <row r="42" spans="1:7" s="3" customFormat="1" ht="31.5" customHeight="1" x14ac:dyDescent="0.25">
      <c r="A42" s="32" t="s">
        <v>20</v>
      </c>
      <c r="B42" s="10" t="s">
        <v>1</v>
      </c>
      <c r="C42" s="35" t="s">
        <v>25</v>
      </c>
      <c r="D42" s="23">
        <v>29.3</v>
      </c>
      <c r="E42" s="24">
        <v>0</v>
      </c>
      <c r="F42" s="75">
        <f>SUM(D42:E42)</f>
        <v>29.3</v>
      </c>
      <c r="G42" s="23"/>
    </row>
    <row r="43" spans="1:7" s="3" customFormat="1" ht="78" customHeight="1" x14ac:dyDescent="0.25">
      <c r="A43" s="32" t="s">
        <v>21</v>
      </c>
      <c r="B43" s="11" t="s">
        <v>1</v>
      </c>
      <c r="C43" s="66" t="s">
        <v>49</v>
      </c>
      <c r="D43" s="23">
        <v>15.1</v>
      </c>
      <c r="E43" s="24">
        <v>0</v>
      </c>
      <c r="F43" s="75">
        <f t="shared" si="2"/>
        <v>15.1</v>
      </c>
      <c r="G43" s="26" t="e">
        <f>SUM(#REF!-F43)</f>
        <v>#REF!</v>
      </c>
    </row>
    <row r="44" spans="1:7" s="3" customFormat="1" ht="48.75" customHeight="1" x14ac:dyDescent="0.25">
      <c r="A44" s="32" t="s">
        <v>21</v>
      </c>
      <c r="B44" s="11" t="s">
        <v>1</v>
      </c>
      <c r="C44" s="66" t="s">
        <v>95</v>
      </c>
      <c r="D44" s="23">
        <v>7.1</v>
      </c>
      <c r="E44" s="24">
        <v>0</v>
      </c>
      <c r="F44" s="75">
        <f t="shared" si="2"/>
        <v>7.1</v>
      </c>
      <c r="G44" s="26"/>
    </row>
    <row r="45" spans="1:7" ht="65.25" customHeight="1" x14ac:dyDescent="0.25">
      <c r="A45" s="32" t="s">
        <v>21</v>
      </c>
      <c r="B45" s="10" t="s">
        <v>1</v>
      </c>
      <c r="C45" s="57" t="s">
        <v>53</v>
      </c>
      <c r="D45" s="23">
        <v>45366</v>
      </c>
      <c r="E45" s="24">
        <v>3120.8</v>
      </c>
      <c r="F45" s="75">
        <f t="shared" si="2"/>
        <v>48486.8</v>
      </c>
      <c r="G45" s="26" t="e">
        <f>SUM(#REF!-F45)</f>
        <v>#REF!</v>
      </c>
    </row>
    <row r="46" spans="1:7" ht="33" customHeight="1" x14ac:dyDescent="0.25">
      <c r="A46" s="32" t="s">
        <v>21</v>
      </c>
      <c r="B46" s="10" t="s">
        <v>1</v>
      </c>
      <c r="C46" s="67" t="s">
        <v>57</v>
      </c>
      <c r="D46" s="24">
        <v>19104.099999999999</v>
      </c>
      <c r="E46" s="24">
        <v>1740.6</v>
      </c>
      <c r="F46" s="75">
        <f t="shared" si="2"/>
        <v>20844.699999999997</v>
      </c>
      <c r="G46" s="26">
        <f>SUM(F46)</f>
        <v>20844.699999999997</v>
      </c>
    </row>
    <row r="47" spans="1:7" ht="51" customHeight="1" x14ac:dyDescent="0.25">
      <c r="A47" s="32" t="s">
        <v>21</v>
      </c>
      <c r="B47" s="11" t="s">
        <v>88</v>
      </c>
      <c r="C47" s="70" t="s">
        <v>89</v>
      </c>
      <c r="D47" s="23">
        <v>355</v>
      </c>
      <c r="E47" s="24"/>
      <c r="F47" s="75">
        <f t="shared" ref="F47" si="7">SUM(D47:E47)</f>
        <v>355</v>
      </c>
      <c r="G47" s="26"/>
    </row>
    <row r="48" spans="1:7" ht="64.5" customHeight="1" x14ac:dyDescent="0.25">
      <c r="A48" s="32" t="s">
        <v>21</v>
      </c>
      <c r="B48" s="10" t="s">
        <v>1</v>
      </c>
      <c r="C48" s="67" t="s">
        <v>58</v>
      </c>
      <c r="D48" s="24">
        <v>4587.5</v>
      </c>
      <c r="E48" s="24"/>
      <c r="F48" s="75">
        <f t="shared" si="2"/>
        <v>4587.5</v>
      </c>
      <c r="G48" s="26"/>
    </row>
    <row r="49" spans="1:7" ht="66" customHeight="1" x14ac:dyDescent="0.25">
      <c r="A49" s="32" t="s">
        <v>23</v>
      </c>
      <c r="B49" s="10" t="s">
        <v>1</v>
      </c>
      <c r="C49" s="67" t="s">
        <v>59</v>
      </c>
      <c r="D49" s="24">
        <v>449.81599999999997</v>
      </c>
      <c r="E49" s="24">
        <v>0</v>
      </c>
      <c r="F49" s="75">
        <f t="shared" si="2"/>
        <v>449.81599999999997</v>
      </c>
      <c r="G49" s="26"/>
    </row>
    <row r="50" spans="1:7" s="3" customFormat="1" ht="19.5" customHeight="1" x14ac:dyDescent="0.25">
      <c r="A50" s="48" t="s">
        <v>19</v>
      </c>
      <c r="B50" s="52" t="s">
        <v>80</v>
      </c>
      <c r="C50" s="68" t="s">
        <v>79</v>
      </c>
      <c r="D50" s="51">
        <f>SUM(D51:D53)</f>
        <v>915.4</v>
      </c>
      <c r="E50" s="51">
        <f>SUM(E51:E53)</f>
        <v>0</v>
      </c>
      <c r="F50" s="77">
        <f>SUM(F51:F53)</f>
        <v>915.4</v>
      </c>
      <c r="G50" s="50"/>
    </row>
    <row r="51" spans="1:7" s="1" customFormat="1" ht="33.75" customHeight="1" x14ac:dyDescent="0.25">
      <c r="A51" s="32" t="s">
        <v>21</v>
      </c>
      <c r="B51" s="11" t="s">
        <v>52</v>
      </c>
      <c r="C51" s="69" t="s">
        <v>77</v>
      </c>
      <c r="D51" s="23">
        <v>467</v>
      </c>
      <c r="E51" s="24">
        <v>0</v>
      </c>
      <c r="F51" s="75">
        <f>SUM(D51:E51)</f>
        <v>467</v>
      </c>
      <c r="G51" s="26"/>
    </row>
    <row r="52" spans="1:7" s="1" customFormat="1" ht="33.75" customHeight="1" x14ac:dyDescent="0.25">
      <c r="A52" s="32" t="s">
        <v>21</v>
      </c>
      <c r="B52" s="11" t="s">
        <v>52</v>
      </c>
      <c r="C52" s="69" t="s">
        <v>78</v>
      </c>
      <c r="D52" s="23">
        <v>7</v>
      </c>
      <c r="E52" s="24">
        <v>0</v>
      </c>
      <c r="F52" s="75">
        <f t="shared" ref="F52:F53" si="8">SUM(D52:E52)</f>
        <v>7</v>
      </c>
      <c r="G52" s="26"/>
    </row>
    <row r="53" spans="1:7" s="1" customFormat="1" ht="111" customHeight="1" x14ac:dyDescent="0.25">
      <c r="A53" s="32" t="s">
        <v>21</v>
      </c>
      <c r="B53" s="11" t="s">
        <v>52</v>
      </c>
      <c r="C53" s="70" t="s">
        <v>60</v>
      </c>
      <c r="D53" s="23">
        <v>441.4</v>
      </c>
      <c r="E53" s="24"/>
      <c r="F53" s="75">
        <f t="shared" si="8"/>
        <v>441.4</v>
      </c>
      <c r="G53" s="26"/>
    </row>
    <row r="54" spans="1:7" s="1" customFormat="1" x14ac:dyDescent="0.25">
      <c r="A54" s="33" t="s">
        <v>19</v>
      </c>
      <c r="B54" s="22" t="s">
        <v>15</v>
      </c>
      <c r="C54" s="71" t="s">
        <v>11</v>
      </c>
      <c r="D54" s="25">
        <f>SUM(D57:D64)</f>
        <v>5816.0259999999998</v>
      </c>
      <c r="E54" s="25">
        <f t="shared" ref="E54:F54" si="9">SUM(E57:E64)</f>
        <v>-37.222999999999999</v>
      </c>
      <c r="F54" s="25">
        <f t="shared" si="9"/>
        <v>5778.8029999999999</v>
      </c>
      <c r="G54" s="25" t="e">
        <f>SUM(G55:G57)</f>
        <v>#REF!</v>
      </c>
    </row>
    <row r="55" spans="1:7" s="1" customFormat="1" ht="47.25" hidden="1" customHeight="1" x14ac:dyDescent="0.25">
      <c r="A55" s="32" t="s">
        <v>23</v>
      </c>
      <c r="B55" s="13" t="s">
        <v>37</v>
      </c>
      <c r="C55" s="72" t="s">
        <v>43</v>
      </c>
      <c r="D55" s="24"/>
      <c r="E55" s="24">
        <v>0</v>
      </c>
      <c r="F55" s="74">
        <f t="shared" si="2"/>
        <v>0</v>
      </c>
      <c r="G55" s="26" t="e">
        <f>SUM(#REF!-F55)</f>
        <v>#REF!</v>
      </c>
    </row>
    <row r="56" spans="1:7" s="15" customFormat="1" ht="63" hidden="1" customHeight="1" x14ac:dyDescent="0.25">
      <c r="A56" s="32" t="s">
        <v>44</v>
      </c>
      <c r="B56" s="13" t="s">
        <v>37</v>
      </c>
      <c r="C56" s="72" t="s">
        <v>45</v>
      </c>
      <c r="D56" s="23"/>
      <c r="E56" s="24">
        <v>0</v>
      </c>
      <c r="F56" s="74">
        <f t="shared" si="2"/>
        <v>0</v>
      </c>
      <c r="G56" s="26" t="e">
        <f>SUM(#REF!-F56)</f>
        <v>#REF!</v>
      </c>
    </row>
    <row r="57" spans="1:7" s="15" customFormat="1" ht="63" customHeight="1" x14ac:dyDescent="0.25">
      <c r="A57" s="32" t="s">
        <v>23</v>
      </c>
      <c r="B57" s="13" t="s">
        <v>48</v>
      </c>
      <c r="C57" s="72" t="s">
        <v>51</v>
      </c>
      <c r="D57" s="23">
        <v>1.7</v>
      </c>
      <c r="E57" s="24">
        <v>0</v>
      </c>
      <c r="F57" s="75">
        <f t="shared" si="2"/>
        <v>1.7</v>
      </c>
      <c r="G57" s="26"/>
    </row>
    <row r="58" spans="1:7" ht="48" customHeight="1" x14ac:dyDescent="0.25">
      <c r="A58" s="34" t="s">
        <v>23</v>
      </c>
      <c r="B58" s="29" t="s">
        <v>37</v>
      </c>
      <c r="C58" s="61" t="s">
        <v>43</v>
      </c>
      <c r="D58" s="30">
        <v>1713.5909999999999</v>
      </c>
      <c r="E58" s="36">
        <v>-76.847999999999999</v>
      </c>
      <c r="F58" s="75">
        <f t="shared" si="2"/>
        <v>1636.7429999999999</v>
      </c>
    </row>
    <row r="59" spans="1:7" ht="64.5" customHeight="1" x14ac:dyDescent="0.25">
      <c r="A59" s="34" t="s">
        <v>23</v>
      </c>
      <c r="B59" s="29" t="s">
        <v>64</v>
      </c>
      <c r="C59" s="73" t="s">
        <v>102</v>
      </c>
      <c r="D59" s="30">
        <v>31.4</v>
      </c>
      <c r="E59" s="36">
        <v>0</v>
      </c>
      <c r="F59" s="75">
        <f t="shared" si="2"/>
        <v>31.4</v>
      </c>
    </row>
    <row r="60" spans="1:7" ht="64.5" customHeight="1" x14ac:dyDescent="0.25">
      <c r="A60" s="34" t="s">
        <v>44</v>
      </c>
      <c r="B60" s="29" t="s">
        <v>37</v>
      </c>
      <c r="C60" s="73" t="s">
        <v>81</v>
      </c>
      <c r="D60" s="30">
        <v>118.875</v>
      </c>
      <c r="E60" s="36">
        <v>39.625</v>
      </c>
      <c r="F60" s="75">
        <f t="shared" si="2"/>
        <v>158.5</v>
      </c>
    </row>
    <row r="61" spans="1:7" ht="64.5" customHeight="1" x14ac:dyDescent="0.25">
      <c r="A61" s="34" t="s">
        <v>21</v>
      </c>
      <c r="B61" s="29" t="s">
        <v>85</v>
      </c>
      <c r="C61" s="73" t="s">
        <v>90</v>
      </c>
      <c r="D61" s="30">
        <v>2870.9</v>
      </c>
      <c r="E61" s="36"/>
      <c r="F61" s="75">
        <f t="shared" si="2"/>
        <v>2870.9</v>
      </c>
    </row>
    <row r="62" spans="1:7" ht="64.5" customHeight="1" x14ac:dyDescent="0.25">
      <c r="A62" s="34" t="s">
        <v>21</v>
      </c>
      <c r="B62" s="29" t="s">
        <v>85</v>
      </c>
      <c r="C62" s="73" t="s">
        <v>91</v>
      </c>
      <c r="D62" s="30">
        <v>821.36</v>
      </c>
      <c r="E62" s="36"/>
      <c r="F62" s="75">
        <f t="shared" si="2"/>
        <v>821.36</v>
      </c>
    </row>
    <row r="63" spans="1:7" ht="49.5" customHeight="1" x14ac:dyDescent="0.25">
      <c r="A63" s="32" t="s">
        <v>22</v>
      </c>
      <c r="B63" s="13" t="s">
        <v>84</v>
      </c>
      <c r="C63" s="72" t="s">
        <v>92</v>
      </c>
      <c r="D63" s="23">
        <v>190</v>
      </c>
      <c r="E63" s="24"/>
      <c r="F63" s="75">
        <f t="shared" si="2"/>
        <v>190</v>
      </c>
    </row>
    <row r="64" spans="1:7" ht="33.75" customHeight="1" x14ac:dyDescent="0.25">
      <c r="A64" s="32" t="s">
        <v>22</v>
      </c>
      <c r="B64" s="13" t="s">
        <v>84</v>
      </c>
      <c r="C64" s="72" t="s">
        <v>96</v>
      </c>
      <c r="D64" s="23">
        <v>68.2</v>
      </c>
      <c r="E64" s="24"/>
      <c r="F64" s="75">
        <f t="shared" si="2"/>
        <v>68.2</v>
      </c>
    </row>
    <row r="65" spans="1:8" ht="63" x14ac:dyDescent="0.25">
      <c r="A65" s="33" t="s">
        <v>19</v>
      </c>
      <c r="B65" s="40" t="s">
        <v>71</v>
      </c>
      <c r="C65" s="41" t="s">
        <v>67</v>
      </c>
      <c r="D65" s="46">
        <f>SUM(D66:D69)</f>
        <v>1225.5050000000001</v>
      </c>
      <c r="E65" s="46">
        <f t="shared" ref="E65:F65" si="10">SUM(E66:E69)</f>
        <v>0</v>
      </c>
      <c r="F65" s="46">
        <f t="shared" si="10"/>
        <v>1225.5050000000001</v>
      </c>
    </row>
    <row r="66" spans="1:8" ht="47.25" x14ac:dyDescent="0.25">
      <c r="A66" s="32" t="s">
        <v>22</v>
      </c>
      <c r="B66" s="45" t="s">
        <v>73</v>
      </c>
      <c r="C66" s="42" t="s">
        <v>68</v>
      </c>
      <c r="D66" s="30">
        <v>197.63200000000001</v>
      </c>
      <c r="E66" s="36">
        <v>0</v>
      </c>
      <c r="F66" s="23">
        <f>SUM(D66:E66)</f>
        <v>197.63200000000001</v>
      </c>
    </row>
    <row r="67" spans="1:8" ht="47.25" x14ac:dyDescent="0.25">
      <c r="A67" s="32" t="s">
        <v>20</v>
      </c>
      <c r="B67" s="45" t="s">
        <v>73</v>
      </c>
      <c r="C67" s="42" t="s">
        <v>68</v>
      </c>
      <c r="D67" s="30">
        <v>127.873</v>
      </c>
      <c r="E67" s="36">
        <v>0</v>
      </c>
      <c r="F67" s="23">
        <f t="shared" ref="F67:F69" si="11">SUM(D67:E67)</f>
        <v>127.873</v>
      </c>
    </row>
    <row r="68" spans="1:8" ht="30" customHeight="1" x14ac:dyDescent="0.25">
      <c r="A68" s="32" t="s">
        <v>22</v>
      </c>
      <c r="B68" s="45" t="s">
        <v>75</v>
      </c>
      <c r="C68" s="42" t="s">
        <v>76</v>
      </c>
      <c r="D68" s="30">
        <v>600</v>
      </c>
      <c r="E68" s="36">
        <v>0</v>
      </c>
      <c r="F68" s="23">
        <f t="shared" si="11"/>
        <v>600</v>
      </c>
    </row>
    <row r="69" spans="1:8" ht="31.5" x14ac:dyDescent="0.25">
      <c r="A69" s="32" t="s">
        <v>21</v>
      </c>
      <c r="B69" s="45" t="s">
        <v>75</v>
      </c>
      <c r="C69" s="42" t="s">
        <v>76</v>
      </c>
      <c r="D69" s="30">
        <v>300</v>
      </c>
      <c r="E69" s="36">
        <v>0</v>
      </c>
      <c r="F69" s="23">
        <f t="shared" si="11"/>
        <v>300</v>
      </c>
    </row>
    <row r="70" spans="1:8" ht="32.25" customHeight="1" x14ac:dyDescent="0.25">
      <c r="A70" s="32" t="s">
        <v>19</v>
      </c>
      <c r="B70" s="22" t="s">
        <v>72</v>
      </c>
      <c r="C70" s="43" t="s">
        <v>69</v>
      </c>
      <c r="D70" s="46">
        <f>SUM(D71:D73)</f>
        <v>-628.35599999999999</v>
      </c>
      <c r="E70" s="46">
        <f>SUM(E71:E73)</f>
        <v>0</v>
      </c>
      <c r="F70" s="46">
        <f>SUM(F71:F73)</f>
        <v>-628.35599999999999</v>
      </c>
    </row>
    <row r="71" spans="1:8" ht="31.5" customHeight="1" x14ac:dyDescent="0.25">
      <c r="A71" s="32" t="s">
        <v>22</v>
      </c>
      <c r="B71" s="13" t="s">
        <v>74</v>
      </c>
      <c r="C71" s="44" t="s">
        <v>70</v>
      </c>
      <c r="D71" s="30">
        <v>-506.94</v>
      </c>
      <c r="E71" s="36">
        <v>0</v>
      </c>
      <c r="F71" s="23">
        <f>SUM(D71:E71)</f>
        <v>-506.94</v>
      </c>
    </row>
    <row r="72" spans="1:8" ht="30" customHeight="1" x14ac:dyDescent="0.25">
      <c r="A72" s="32" t="s">
        <v>21</v>
      </c>
      <c r="B72" s="13" t="s">
        <v>74</v>
      </c>
      <c r="C72" s="44" t="s">
        <v>70</v>
      </c>
      <c r="D72" s="30">
        <v>-90.748999999999995</v>
      </c>
      <c r="E72" s="36">
        <v>0</v>
      </c>
      <c r="F72" s="23">
        <f t="shared" ref="F72:F73" si="12">SUM(D72:E72)</f>
        <v>-90.748999999999995</v>
      </c>
    </row>
    <row r="73" spans="1:8" ht="28.5" customHeight="1" x14ac:dyDescent="0.25">
      <c r="A73" s="32" t="s">
        <v>23</v>
      </c>
      <c r="B73" s="13" t="s">
        <v>74</v>
      </c>
      <c r="C73" s="44" t="s">
        <v>70</v>
      </c>
      <c r="D73" s="30">
        <v>-30.667000000000002</v>
      </c>
      <c r="E73" s="36">
        <v>0</v>
      </c>
      <c r="F73" s="23">
        <f t="shared" si="12"/>
        <v>-30.667000000000002</v>
      </c>
    </row>
    <row r="74" spans="1:8" x14ac:dyDescent="0.25">
      <c r="A74" s="8" t="s">
        <v>22</v>
      </c>
      <c r="D74" s="31">
        <f>SUM(D19:D21,D30,D32,D35:D41,D63,D64,D66,D68,D71)</f>
        <v>4866.8919999999998</v>
      </c>
      <c r="E74" s="31">
        <f t="shared" ref="E74:F74" si="13">SUM(E19:E21,E30,E32,E35:E41,E63,E64,E66,E68,E71)</f>
        <v>0</v>
      </c>
      <c r="F74" s="31">
        <f t="shared" si="13"/>
        <v>4866.8919999999998</v>
      </c>
      <c r="G74" s="31" t="e">
        <f>SUM(G19,G35,G36,G37,G38,G39,G40,G41,)</f>
        <v>#REF!</v>
      </c>
      <c r="H74" s="31"/>
    </row>
    <row r="75" spans="1:8" x14ac:dyDescent="0.25">
      <c r="A75" s="8" t="s">
        <v>20</v>
      </c>
      <c r="D75" s="31">
        <f>SUM(D13,D22,D42,D67)</f>
        <v>28081.273000000001</v>
      </c>
      <c r="E75" s="31">
        <f t="shared" ref="E75:F75" si="14">SUM(E13,E22,E42,E67)</f>
        <v>0</v>
      </c>
      <c r="F75" s="31">
        <f t="shared" si="14"/>
        <v>28081.273000000001</v>
      </c>
      <c r="G75" s="31" t="e">
        <f>SUM(G14,G22,G42)</f>
        <v>#REF!</v>
      </c>
    </row>
    <row r="76" spans="1:8" x14ac:dyDescent="0.25">
      <c r="A76" s="8" t="s">
        <v>21</v>
      </c>
      <c r="D76" s="31">
        <f>SUM(D23:D25,D31,D43:D48,D51:D53,D61:D62,D69,D72)</f>
        <v>79567.910999999993</v>
      </c>
      <c r="E76" s="31">
        <f t="shared" ref="E76:F76" si="15">SUM(E23:E25,E31,E43:E48,E51:E53,E61:E62,E69,E72)</f>
        <v>4861.3999999999996</v>
      </c>
      <c r="F76" s="31">
        <f t="shared" si="15"/>
        <v>84429.310999999987</v>
      </c>
      <c r="G76" s="31" t="e">
        <f>SUM(G23:G25,G31,G43:G48,G51,)</f>
        <v>#REF!</v>
      </c>
    </row>
    <row r="77" spans="1:8" x14ac:dyDescent="0.25">
      <c r="A77" s="8" t="s">
        <v>23</v>
      </c>
      <c r="D77" s="31">
        <f>SUM(D27:D28,D49,D57:D59,D73)</f>
        <v>6508.5399999999981</v>
      </c>
      <c r="E77" s="31">
        <f t="shared" ref="E77:F77" si="16">SUM(E27:E28,E49,E57:E59,E73)</f>
        <v>-76.847999999999999</v>
      </c>
      <c r="F77" s="31">
        <f t="shared" si="16"/>
        <v>6431.6919999999982</v>
      </c>
      <c r="G77" s="31" t="e">
        <f>SUM(G28,G27,G49,G57,G58,G59,)</f>
        <v>#REF!</v>
      </c>
    </row>
    <row r="78" spans="1:8" x14ac:dyDescent="0.25">
      <c r="A78" s="8" t="s">
        <v>44</v>
      </c>
      <c r="D78" s="31">
        <f>D60</f>
        <v>118.875</v>
      </c>
      <c r="E78" s="31">
        <f t="shared" ref="E78:F78" si="17">E60</f>
        <v>39.625</v>
      </c>
      <c r="F78" s="31">
        <f t="shared" si="17"/>
        <v>158.5</v>
      </c>
      <c r="G78" s="31"/>
    </row>
    <row r="79" spans="1:8" x14ac:dyDescent="0.25">
      <c r="D79" s="31">
        <f>SUM(D74:D78)</f>
        <v>119143.49099999999</v>
      </c>
      <c r="E79" s="31">
        <f t="shared" ref="E79:F79" si="18">SUM(E74:E78)</f>
        <v>4824.1769999999997</v>
      </c>
      <c r="F79" s="31">
        <f t="shared" si="18"/>
        <v>123967.66799999999</v>
      </c>
      <c r="G79" s="31" t="e">
        <f>SUM(G74:G77)</f>
        <v>#REF!</v>
      </c>
    </row>
  </sheetData>
  <mergeCells count="14">
    <mergeCell ref="G9:G10"/>
    <mergeCell ref="A9:A10"/>
    <mergeCell ref="B9:B10"/>
    <mergeCell ref="C9:C10"/>
    <mergeCell ref="D9:D10"/>
    <mergeCell ref="E9:E10"/>
    <mergeCell ref="F9:F10"/>
    <mergeCell ref="C1:F1"/>
    <mergeCell ref="A7:F7"/>
    <mergeCell ref="A2:F2"/>
    <mergeCell ref="C3:F3"/>
    <mergeCell ref="B4:F4"/>
    <mergeCell ref="A5:F5"/>
    <mergeCell ref="A6:F6"/>
  </mergeCells>
  <printOptions horizontalCentered="1"/>
  <pageMargins left="0.39370078740157483" right="0" top="0.19685039370078741" bottom="0.19685039370078741" header="0" footer="0"/>
  <pageSetup paperSize="9" scale="57" orientation="portrait" r:id="rId1"/>
  <headerFooter alignWithMargins="0"/>
  <rowBreaks count="2" manualBreakCount="2">
    <brk id="42" max="5" man="1"/>
    <brk id="7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</vt:lpstr>
      <vt:lpstr>'2016'!Заголовки_для_печати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1</cp:lastModifiedBy>
  <cp:lastPrinted>2016-12-22T06:44:37Z</cp:lastPrinted>
  <dcterms:created xsi:type="dcterms:W3CDTF">2001-12-21T04:25:37Z</dcterms:created>
  <dcterms:modified xsi:type="dcterms:W3CDTF">2016-12-21T06:35:39Z</dcterms:modified>
</cp:coreProperties>
</file>