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90" yWindow="1290" windowWidth="9420" windowHeight="3810"/>
  </bookViews>
  <sheets>
    <sheet name="2017" sheetId="23" r:id="rId1"/>
  </sheets>
  <definedNames>
    <definedName name="_xlnm.Print_Titles" localSheetId="0">'2017'!$9:$10</definedName>
    <definedName name="_xlnm.Print_Area" localSheetId="0">'2017'!$A$1:$H$78</definedName>
  </definedNames>
  <calcPr calcId="145621"/>
</workbook>
</file>

<file path=xl/calcChain.xml><?xml version="1.0" encoding="utf-8"?>
<calcChain xmlns="http://schemas.openxmlformats.org/spreadsheetml/2006/main">
  <c r="G46" i="23" l="1"/>
  <c r="G45" i="23" s="1"/>
  <c r="G74" i="23"/>
  <c r="G72" i="23"/>
  <c r="G67" i="23"/>
  <c r="G63" i="23"/>
  <c r="G24" i="23"/>
  <c r="G23" i="23" s="1"/>
  <c r="G16" i="23" s="1"/>
  <c r="G13" i="23"/>
  <c r="E79" i="23"/>
  <c r="D79" i="23"/>
  <c r="E83" i="23"/>
  <c r="D83" i="23"/>
  <c r="E82" i="23"/>
  <c r="D82" i="23"/>
  <c r="E81" i="23"/>
  <c r="D81" i="23"/>
  <c r="E80" i="23"/>
  <c r="D80" i="23"/>
  <c r="G43" i="23" l="1"/>
  <c r="G12" i="23" s="1"/>
  <c r="G11" i="23" s="1"/>
  <c r="F62" i="23"/>
  <c r="H62" i="23" s="1"/>
  <c r="F15" i="23"/>
  <c r="H15" i="23" s="1"/>
  <c r="E13" i="23"/>
  <c r="D13" i="23"/>
  <c r="F73" i="23" l="1"/>
  <c r="H73" i="23" s="1"/>
  <c r="H72" i="23" s="1"/>
  <c r="E72" i="23"/>
  <c r="D72" i="23"/>
  <c r="F72" i="23" l="1"/>
  <c r="F30" i="23"/>
  <c r="H30" i="23" s="1"/>
  <c r="F40" i="23"/>
  <c r="H40" i="23" s="1"/>
  <c r="F41" i="23"/>
  <c r="H41" i="23" s="1"/>
  <c r="F37" i="23"/>
  <c r="H37" i="23" s="1"/>
  <c r="E24" i="23"/>
  <c r="E23" i="23" s="1"/>
  <c r="E16" i="23" s="1"/>
  <c r="F18" i="23"/>
  <c r="H18" i="23" s="1"/>
  <c r="F19" i="23"/>
  <c r="H19" i="23" s="1"/>
  <c r="F20" i="23"/>
  <c r="H20" i="23" s="1"/>
  <c r="F21" i="23"/>
  <c r="H21" i="23" s="1"/>
  <c r="F22" i="23"/>
  <c r="H22" i="23" s="1"/>
  <c r="F17" i="23"/>
  <c r="H17" i="23" s="1"/>
  <c r="E84" i="23" l="1"/>
  <c r="F39" i="23"/>
  <c r="H39" i="23" s="1"/>
  <c r="D67" i="23" l="1"/>
  <c r="E67" i="23"/>
  <c r="F36" i="23" l="1"/>
  <c r="H36" i="23" s="1"/>
  <c r="F68" i="23" l="1"/>
  <c r="H68" i="23" s="1"/>
  <c r="F26" i="23" l="1"/>
  <c r="H26" i="23" s="1"/>
  <c r="F29" i="23" l="1"/>
  <c r="H29" i="23" s="1"/>
  <c r="D24" i="23" l="1"/>
  <c r="F25" i="23" l="1"/>
  <c r="H25" i="23" s="1"/>
  <c r="F71" i="23" l="1"/>
  <c r="H71" i="23" s="1"/>
  <c r="F70" i="23" l="1"/>
  <c r="F83" i="23" l="1"/>
  <c r="H70" i="23"/>
  <c r="D84" i="23"/>
  <c r="F53" i="23"/>
  <c r="H53" i="23" s="1"/>
  <c r="F76" i="23"/>
  <c r="H76" i="23" s="1"/>
  <c r="F77" i="23"/>
  <c r="H77" i="23" s="1"/>
  <c r="F78" i="23"/>
  <c r="H78" i="23" s="1"/>
  <c r="F75" i="23"/>
  <c r="H75" i="23" s="1"/>
  <c r="D74" i="23"/>
  <c r="E74" i="23"/>
  <c r="H74" i="23" l="1"/>
  <c r="F74" i="23"/>
  <c r="F69" i="23" l="1"/>
  <c r="H69" i="23" s="1"/>
  <c r="H67" i="23" s="1"/>
  <c r="F67" i="23" l="1"/>
  <c r="F35" i="23"/>
  <c r="H35" i="23" s="1"/>
  <c r="F28" i="23"/>
  <c r="H28" i="23" s="1"/>
  <c r="F14" i="23"/>
  <c r="H14" i="23" s="1"/>
  <c r="H13" i="23" s="1"/>
  <c r="F27" i="23"/>
  <c r="H27" i="23" s="1"/>
  <c r="F31" i="23"/>
  <c r="H31" i="23" s="1"/>
  <c r="F32" i="23"/>
  <c r="H32" i="23" s="1"/>
  <c r="F33" i="23"/>
  <c r="H33" i="23" s="1"/>
  <c r="F34" i="23"/>
  <c r="H34" i="23" s="1"/>
  <c r="F38" i="23"/>
  <c r="F42" i="23"/>
  <c r="H42" i="23" s="1"/>
  <c r="F44" i="23"/>
  <c r="H44" i="23" s="1"/>
  <c r="F47" i="23"/>
  <c r="F48" i="23"/>
  <c r="H48" i="23" s="1"/>
  <c r="F49" i="23"/>
  <c r="H49" i="23" s="1"/>
  <c r="F50" i="23"/>
  <c r="H50" i="23" s="1"/>
  <c r="F51" i="23"/>
  <c r="H51" i="23" s="1"/>
  <c r="F52" i="23"/>
  <c r="H52" i="23" s="1"/>
  <c r="F54" i="23"/>
  <c r="H54" i="23" s="1"/>
  <c r="F55" i="23"/>
  <c r="H55" i="23" s="1"/>
  <c r="F56" i="23"/>
  <c r="H56" i="23" s="1"/>
  <c r="F57" i="23"/>
  <c r="H57" i="23" s="1"/>
  <c r="F58" i="23"/>
  <c r="H58" i="23" s="1"/>
  <c r="F59" i="23"/>
  <c r="H59" i="23" s="1"/>
  <c r="F60" i="23"/>
  <c r="H60" i="23" s="1"/>
  <c r="F61" i="23"/>
  <c r="H61" i="23" s="1"/>
  <c r="F64" i="23"/>
  <c r="F65" i="23"/>
  <c r="H65" i="23" s="1"/>
  <c r="F66" i="23"/>
  <c r="H66" i="23" s="1"/>
  <c r="E63" i="23"/>
  <c r="E46" i="23"/>
  <c r="E45" i="23" s="1"/>
  <c r="F82" i="23" l="1"/>
  <c r="H38" i="23"/>
  <c r="H24" i="23" s="1"/>
  <c r="H23" i="23" s="1"/>
  <c r="H16" i="23" s="1"/>
  <c r="E43" i="23"/>
  <c r="E12" i="23" s="1"/>
  <c r="E11" i="23" s="1"/>
  <c r="F63" i="23"/>
  <c r="H64" i="23"/>
  <c r="H63" i="23" s="1"/>
  <c r="H47" i="23"/>
  <c r="H46" i="23" s="1"/>
  <c r="H45" i="23" s="1"/>
  <c r="F46" i="23"/>
  <c r="F45" i="23" s="1"/>
  <c r="F81" i="23"/>
  <c r="F79" i="23"/>
  <c r="F13" i="23"/>
  <c r="F80" i="23"/>
  <c r="F24" i="23"/>
  <c r="F23" i="23" s="1"/>
  <c r="F16" i="23" s="1"/>
  <c r="H43" i="23" l="1"/>
  <c r="H12" i="23" s="1"/>
  <c r="H11" i="23" s="1"/>
  <c r="F84" i="23"/>
  <c r="D63" i="23"/>
  <c r="D23" i="23" l="1"/>
  <c r="D16" i="23" s="1"/>
  <c r="D46" i="23"/>
  <c r="D45" i="23" l="1"/>
  <c r="D43" i="23" s="1"/>
  <c r="D12" i="23" l="1"/>
  <c r="D11" i="23" s="1"/>
  <c r="F43" i="23"/>
  <c r="F12" i="23" l="1"/>
  <c r="F11" i="23" s="1"/>
</calcChain>
</file>

<file path=xl/sharedStrings.xml><?xml version="1.0" encoding="utf-8"?>
<sst xmlns="http://schemas.openxmlformats.org/spreadsheetml/2006/main" count="221" uniqueCount="112">
  <si>
    <t>Наименование</t>
  </si>
  <si>
    <t>Прочие субсидии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</si>
  <si>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</si>
  <si>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</si>
  <si>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</si>
  <si>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</si>
  <si>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</si>
  <si>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</si>
  <si>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</si>
  <si>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</si>
  <si>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</si>
  <si>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</si>
  <si>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</si>
  <si>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Субвенции бюджетам муниципальных районов на осуществление государственных полномочий по расчету и предоставлению дотаций поселениям</t>
  </si>
  <si>
    <t>200 00000 00 0000 000</t>
  </si>
  <si>
    <t xml:space="preserve">Безвозмездные поступления </t>
  </si>
  <si>
    <t>Субвенции местным бюджетам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</si>
  <si>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местным бюджетам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</si>
  <si>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 xml:space="preserve">Субсидии бюджетам муниципальных районов на организацию горячего питания детей, обучающихся в муниципальных общеобразовательных учреждениях </t>
  </si>
  <si>
    <t>Объем  безвозмездных поступлений</t>
  </si>
  <si>
    <t>Субсидии бюджетам муниципальных районов на исполнение расходных обязательств муниципальных районов</t>
  </si>
  <si>
    <t>Субвенции местным бюджетам  на осуществление государственных полномочий по созданию и организации деятельности административных комиссий</t>
  </si>
  <si>
    <t>Код вида доходов</t>
  </si>
  <si>
    <t>Субвенции местным бюджетам на осуществление отдельных государственных полномочий по уведомительной регистрации коллективных договоров</t>
  </si>
  <si>
    <t>Субсидии бюджетам муниципальных районов на увеличение фонда оплаты труда  педагогических работников  муниципальных учреждений  дополнительного образования</t>
  </si>
  <si>
    <t xml:space="preserve">Субвенции местным бюджетам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</si>
  <si>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Субсидии бюджетам муниципальных районов на повышение средней заработной платы  работников муниципальных учреждений культуры </t>
  </si>
  <si>
    <t>Субвенции  местным бюджетам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</si>
  <si>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 xml:space="preserve">Субвенции местным бюджетам  на финансовое обеспечение получения  дошкольного образования в муниципальных образовательных организациях </t>
  </si>
  <si>
    <t>Субвенции местным бюджетам на предоставление мер социальной поддержки по оплате коммунальных услуг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</si>
  <si>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местным бюджетам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</si>
  <si>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Прочие субвенции бюджетам муниципальных районов</t>
  </si>
  <si>
    <t xml:space="preserve">Субсидии бюджетам муниципальных районов на повышение средней заработной платы педагогических работников муниципальных учреждений дополнительного образования отрасли "Культура"в целях выполнения Указа Президента Российской Федерации от 1 июня 2012 года № 761 "О Национальной стратегии действий в интересах детей на 2012 - 2017 годы" </t>
  </si>
  <si>
    <t>Субвенции местным бюджетам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</si>
  <si>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 xml:space="preserve"> к Решению Совета депутатов муниципального образования "Окинский район"</t>
  </si>
  <si>
    <t>на  2017 год</t>
  </si>
  <si>
    <t>Приложение 6</t>
  </si>
  <si>
    <t>Субсидии бюджетам муниципальных районов на содержание инструкторов по физической культуре и спорту</t>
  </si>
  <si>
    <t xml:space="preserve">Субвенции местным бюджетам на обеспечение прав детей находящихся в трудной жизненной ситуации, на отдых и оздоровление </t>
  </si>
  <si>
    <t>Субвенции местным бюджетам на организацию деятельности по обеспечению прав детей находящихся в трудной жизненной ситуации, на отдых и оздоровление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</si>
  <si>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 (по выплате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образования)</t>
  </si>
  <si>
    <t>Субвенции местным бюджетам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</si>
  <si>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 (по организации и обеспечению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</si>
  <si>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и на плановый период 2018 и 2019 годов"</t>
  </si>
  <si>
    <t>Субсидии бюджетам муниципальных образований 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</t>
  </si>
  <si>
    <t>Сумма</t>
  </si>
  <si>
    <t xml:space="preserve"> (тыс.руб.)</t>
  </si>
  <si>
    <t>Поправка</t>
  </si>
  <si>
    <t>Субсидии бюджетам муниципальных образований на реализацию мероприятий по обеспечению деятельности по охране правопорядка и общественной безопасности, повышению безопасности дорожного движения</t>
  </si>
  <si>
    <t>Иные межбюджетные трансферты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</si>
  <si>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в сфере культуры в  соответствии с заключенными соглашениями                            </t>
  </si>
  <si>
    <t xml:space="preserve"> 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</si>
  <si>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</si>
  <si>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</si>
  <si>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</si>
  <si>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 </t>
  </si>
  <si>
    <t>202 15001 05 0000 151</t>
  </si>
  <si>
    <t>202 29999 00 0000 151</t>
  </si>
  <si>
    <t>202 29999 05 0000 151</t>
  </si>
  <si>
    <t>202 30000 00 0000 151</t>
  </si>
  <si>
    <t>202 10000 00 0000 151</t>
  </si>
  <si>
    <t>202 20000 00 0000 151</t>
  </si>
  <si>
    <t>202 30021 05 0000 151</t>
  </si>
  <si>
    <t>202 30024 00 0000 151</t>
  </si>
  <si>
    <t>202 30024 05 0000 151</t>
  </si>
  <si>
    <t>202 39999 05 0000 151</t>
  </si>
  <si>
    <t xml:space="preserve">202 39999 05 0000 151 </t>
  </si>
  <si>
    <t>202 40000 00 0000 151</t>
  </si>
  <si>
    <t>202 40014 05 0000 151</t>
  </si>
  <si>
    <t>219 0000 00 0000 000</t>
  </si>
  <si>
    <t>Возврат остатков субсидий, субвенций и иных межбюджетных трансфертов, имеющих целевое назначение, прошлых лет</t>
  </si>
  <si>
    <t>219 60010 05 0000 151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</si>
  <si>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</si>
  <si>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Субвенции местным бюджетам на администрирование отдельного государственного полномочия по отлову и содержанию безнадзорных домашних животных </t>
  </si>
  <si>
    <t xml:space="preserve">Субвенции местным бюджетам на осуществление отдельного государственного полномочия по отлову и содержанию безнадзорных домашних животных 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</si>
  <si>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по осуществлению внешнего муниципального контроля  в  соответствии с заключенными соглашениями                            </t>
  </si>
  <si>
    <t>962</t>
  </si>
  <si>
    <t>202 49999 05 0000 151</t>
  </si>
  <si>
    <t>Иные межбюджетные трансферты бюджетам муниципальных районов для награждения победителей и призеров республиканского конкурса "Лучшее территориальное общественное самоуправление"</t>
  </si>
  <si>
    <t>Cубсидии бюджетам муниципальных районов (городских округов) на обеспечение профессиональной  переподготовки, повышение квалификации глав муниципальных образований и муниципальных служащих на 2017 год</t>
  </si>
  <si>
    <t>202 25519 05 0000 151</t>
  </si>
  <si>
    <t>Субсидии бюджетам муниципальных образований на разработку ПСД по объекту "Капитальный ремонт защтной дамбы на р. Ока с. Орлик Окинского района РБ"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</si>
  <si>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по содержанию и обслуживанию гидротехнического сооружения в с.Орлик в  соответствии с заключенными соглашениями                            </t>
  </si>
  <si>
    <t>Субсидии бюджетам муниципальных районов на приобретение школьных автобусов для перевозки учащихся муниципальных общеобразовательных организаций</t>
  </si>
  <si>
    <t>202 25558 05 0000 151</t>
  </si>
  <si>
    <t>202 25520 05 0000 151</t>
  </si>
  <si>
    <t>Субсидии бюджетам муниципальных районов  на реализацию мероприятий по созданию в субъектах Российской Федерации новых мест в общеобразовательных организациях на 2017 год</t>
  </si>
  <si>
    <t>Субвенции местным бюджетам на осуществление государственных полномочий по хранению, комплектованию, учету и использованию архивных документов, относящихся к государственной собственности Республики Бурятия</t>
  </si>
  <si>
    <t>Субсидии бюджетам муниципальных районов на поддержку экономического и социального развития коренных малочисленных народов Севера, Сибири и Дальнего Востока</t>
  </si>
  <si>
    <t>202 20051 05 0000 151</t>
  </si>
  <si>
    <t>202 25515 05 0000 151</t>
  </si>
  <si>
    <t>202 25555 05 0000 151</t>
  </si>
  <si>
    <t>Субсидии бюджетам муниципальных районов на обеспечение муниципальных общеобразовательных организаций педагогическими работниками</t>
  </si>
  <si>
    <t>Код ГАД</t>
  </si>
  <si>
    <t>Субсидии, за исключением субсидий на софинансирование капитальных вложений в объекты государственной (муниципальной) собственности,  бюджетам муниципальных районов на комплектование книжных фондов</t>
  </si>
  <si>
    <t>Субсидии бюджетам муниципальных районов на комплектование библиотечных фондов библиотек, в том числе на приобретение художественной, справочной и иной литературы, периодических изданий от числа пользователей муниципальными библиотеками по состоянию на 01.01.2016 года по данным формы 6-НК на 2015 год</t>
  </si>
  <si>
    <t>Субсидии бюджетам муниципальных районов на приобретение 1 комплекта нового компьютерного оборудования для муниципальных библиотек, включая приобретение необходимого программного обеспечения и средств антивирусной защиты</t>
  </si>
  <si>
    <t>Субсидии бюджетам муниципальных районов на приобретение музыкальных инструментов, светового оборудования, звукоусиливающей аппаратуры, сценических костюмов, одежды сцены и кресел для зрительных залов</t>
  </si>
  <si>
    <t>Субсидии бюджетам муниципальных образований на подключение и абонентскую плату прямых каналов связи в целях  оснащения пунктов Единых дежурно-диспетчерских служб муниципальных районов и городских округов Республики Бурятия</t>
  </si>
  <si>
    <t xml:space="preserve">Безвозмездные поступления от негосударственных организаций </t>
  </si>
  <si>
    <t>Прочие безвозмездные поступления от негосударственных организаций в бюджеты муниципальных районов</t>
  </si>
  <si>
    <t>204 00000 00 0000 000</t>
  </si>
  <si>
    <t>204 05099 05 0000 180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</si>
  <si>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</si>
  <si>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</si>
  <si>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 xml:space="preserve">Субсидии бюджетам муниципальных районов на реализацию федеральных целевых программ </t>
  </si>
  <si>
    <t>202 15002 05 0000 151</t>
  </si>
  <si>
    <t>Дотации  бюджетам муниципальных районов на поддержку мер по обеспечению сбалансированности бюджетов</t>
  </si>
  <si>
    <t>202 35120 05 0000 151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</si>
  <si>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</si>
  <si>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 бюджете муниципального района на  2017 год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</si>
  <si>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  муниципальных районов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</si>
</sst>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4" x14ac:knownFonts="1">
    <font>
      <sz val="10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0"/>
      <name val="Arial Cyr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justify"/>
    </xf>
    <xf numFmtId="0" fontId="4" fillId="0" borderId="1" xfId="0" applyFont="1" applyBorder="1" applyAlignment="1">
      <alignment horizontal="center" vertical="justify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/>
    <xf numFmtId="164" fontId="5" fillId="0" borderId="1" xfId="0" applyNumberFormat="1" applyFont="1" applyFill="1" applyBorder="1" applyAlignment="1"/>
    <xf numFmtId="164" fontId="5" fillId="0" borderId="1" xfId="0" applyNumberFormat="1" applyFont="1" applyBorder="1" applyAlignment="1"/>
    <xf numFmtId="164" fontId="5" fillId="0" borderId="1" xfId="0" applyNumberFormat="1" applyFont="1" applyFill="1" applyBorder="1" applyAlignment="1">
      <alignment vertical="center"/>
    </xf>
    <xf numFmtId="164" fontId="4" fillId="0" borderId="0" xfId="0" applyNumberFormat="1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justify" wrapText="1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justify"/>
    </xf>
    <xf numFmtId="164" fontId="8" fillId="0" borderId="1" xfId="0" applyNumberFormat="1" applyFont="1" applyBorder="1" applyAlignment="1"/>
    <xf numFmtId="164" fontId="8" fillId="0" borderId="1" xfId="0" applyNumberFormat="1" applyFont="1" applyFill="1" applyBorder="1" applyAlignment="1"/>
    <xf numFmtId="0" fontId="8" fillId="0" borderId="1" xfId="0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164" fontId="8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vertical="justify"/>
    </xf>
    <xf numFmtId="0" fontId="4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justify" wrapText="1"/>
    </xf>
    <xf numFmtId="0" fontId="8" fillId="0" borderId="1" xfId="0" applyFont="1" applyFill="1" applyBorder="1" applyAlignment="1">
      <alignment horizontal="justify" vertical="justify"/>
    </xf>
    <xf numFmtId="0" fontId="4" fillId="0" borderId="1" xfId="0" applyNumberFormat="1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5" fillId="0" borderId="0" xfId="0" applyNumberFormat="1" applyFont="1" applyAlignment="1">
      <alignment horizontal="right"/>
    </xf>
    <xf numFmtId="164" fontId="4" fillId="0" borderId="1" xfId="0" applyNumberFormat="1" applyFont="1" applyFill="1" applyBorder="1" applyAlignment="1"/>
    <xf numFmtId="0" fontId="4" fillId="3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2" borderId="2" xfId="0" applyFont="1" applyFill="1" applyBorder="1" applyAlignment="1">
      <alignment horizontal="justify" vertical="center" wrapText="1"/>
    </xf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justify" vertical="top" wrapText="1"/>
    </xf>
    <xf numFmtId="164" fontId="4" fillId="0" borderId="1" xfId="0" applyNumberFormat="1" applyFont="1" applyFill="1" applyBorder="1" applyAlignment="1">
      <alignment vertical="center"/>
    </xf>
    <xf numFmtId="0" fontId="4" fillId="0" borderId="1" xfId="0" applyFont="1" applyBorder="1" applyAlignment="1"/>
    <xf numFmtId="165" fontId="4" fillId="0" borderId="1" xfId="0" applyNumberFormat="1" applyFont="1" applyFill="1" applyBorder="1" applyAlignment="1"/>
    <xf numFmtId="0" fontId="4" fillId="0" borderId="3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justify" vertical="center" wrapText="1"/>
    </xf>
    <xf numFmtId="164" fontId="5" fillId="0" borderId="1" xfId="0" applyNumberFormat="1" applyFont="1" applyBorder="1"/>
    <xf numFmtId="0" fontId="5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0" fontId="12" fillId="0" borderId="0" xfId="0" applyFont="1"/>
    <xf numFmtId="0" fontId="11" fillId="0" borderId="0" xfId="0" applyFont="1" applyAlignment="1">
      <alignment vertical="center" wrapText="1"/>
    </xf>
    <xf numFmtId="0" fontId="10" fillId="3" borderId="0" xfId="0" applyFont="1" applyFill="1" applyAlignment="1">
      <alignment wrapText="1"/>
    </xf>
    <xf numFmtId="0" fontId="5" fillId="0" borderId="1" xfId="0" applyFont="1" applyBorder="1"/>
    <xf numFmtId="0" fontId="8" fillId="0" borderId="1" xfId="0" applyFont="1" applyBorder="1" applyAlignment="1">
      <alignment vertical="center"/>
    </xf>
    <xf numFmtId="0" fontId="8" fillId="0" borderId="1" xfId="0" applyFont="1" applyBorder="1"/>
    <xf numFmtId="0" fontId="13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justify"/>
    </xf>
    <xf numFmtId="0" fontId="8" fillId="0" borderId="1" xfId="0" applyFont="1" applyFill="1" applyBorder="1" applyAlignment="1">
      <alignment horizontal="justify" vertical="top" wrapText="1"/>
    </xf>
    <xf numFmtId="0" fontId="8" fillId="0" borderId="1" xfId="0" applyFont="1" applyBorder="1" applyAlignment="1"/>
    <xf numFmtId="0" fontId="4" fillId="0" borderId="0" xfId="0" applyFont="1" applyBorder="1" applyAlignment="1">
      <alignment horizontal="right" vertical="center" wrapText="1"/>
    </xf>
    <xf numFmtId="164" fontId="4" fillId="3" borderId="1" xfId="0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4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abSelected="1" view="pageBreakPreview" topLeftCell="A70" zoomScaleSheetLayoutView="100" workbookViewId="0">
      <selection activeCell="C78" sqref="C78"/>
    </sheetView>
  </sheetViews>
  <sheetFormatPr defaultRowHeight="15.75" x14ac:dyDescent="0.25"/>
  <cols>
    <col min="1" max="1" width="8" style="8" customWidth="1"/>
    <col min="2" max="2" width="23.42578125" style="7" customWidth="1"/>
    <col min="3" max="3" width="104.7109375" style="6" customWidth="1"/>
    <col min="4" max="4" width="13.42578125" style="13" hidden="1" customWidth="1"/>
    <col min="5" max="5" width="11.85546875" style="13" hidden="1" customWidth="1"/>
    <col min="6" max="6" width="13" style="13" hidden="1" customWidth="1"/>
    <col min="7" max="7" width="10.5703125" hidden="1" customWidth="1"/>
    <col min="8" max="8" width="12.85546875" customWidth="1"/>
    <col min="11" max="11" width="78.42578125" customWidth="1"/>
  </cols>
  <sheetData>
    <row r="1" spans="1:9" ht="15.75" customHeight="1" x14ac:dyDescent="0.25">
      <c r="C1" s="88" t="s">
        <v>36</v>
      </c>
    </row>
    <row r="2" spans="1:9" x14ac:dyDescent="0.25">
      <c r="C2" s="88" t="s">
        <v>34</v>
      </c>
      <c r="E2"/>
      <c r="F2" s="88"/>
      <c r="G2" s="88"/>
      <c r="I2" s="70"/>
    </row>
    <row r="3" spans="1:9" x14ac:dyDescent="0.25">
      <c r="C3" s="88" t="s">
        <v>110</v>
      </c>
      <c r="E3"/>
      <c r="F3" s="88"/>
      <c r="G3" s="88"/>
      <c r="I3" s="70"/>
    </row>
    <row r="4" spans="1:9" ht="15.75" customHeight="1" x14ac:dyDescent="0.2">
      <c r="C4" s="84" t="s">
        <v>43</v>
      </c>
      <c r="D4" s="84"/>
      <c r="E4" s="84"/>
      <c r="F4" s="84" t="s">
        <v>43</v>
      </c>
      <c r="G4" s="84"/>
      <c r="I4" s="84"/>
    </row>
    <row r="5" spans="1:9" ht="15.75" customHeight="1" x14ac:dyDescent="0.3">
      <c r="A5" s="95" t="s">
        <v>51</v>
      </c>
      <c r="B5" s="95"/>
      <c r="C5" s="95"/>
      <c r="D5" s="95"/>
      <c r="E5"/>
      <c r="F5"/>
    </row>
    <row r="6" spans="1:9" ht="18.75" x14ac:dyDescent="0.3">
      <c r="A6" s="96" t="s">
        <v>19</v>
      </c>
      <c r="B6" s="96"/>
      <c r="C6" s="96"/>
      <c r="D6" s="96"/>
      <c r="E6" s="96"/>
      <c r="F6" s="96"/>
    </row>
    <row r="7" spans="1:9" ht="18.75" x14ac:dyDescent="0.3">
      <c r="A7" s="96" t="s">
        <v>35</v>
      </c>
      <c r="B7" s="96"/>
      <c r="C7" s="96"/>
      <c r="D7" s="96"/>
      <c r="E7" s="96"/>
      <c r="F7" s="96"/>
    </row>
    <row r="8" spans="1:9" x14ac:dyDescent="0.25">
      <c r="B8" s="14"/>
      <c r="C8" s="14" t="s">
        <v>55</v>
      </c>
      <c r="F8" s="13" t="s">
        <v>46</v>
      </c>
    </row>
    <row r="9" spans="1:9" s="4" customFormat="1" ht="15.75" customHeight="1" x14ac:dyDescent="0.2">
      <c r="A9" s="89" t="s">
        <v>93</v>
      </c>
      <c r="B9" s="91" t="s">
        <v>22</v>
      </c>
      <c r="C9" s="91" t="s">
        <v>0</v>
      </c>
      <c r="D9" s="93" t="s">
        <v>45</v>
      </c>
      <c r="E9" s="93" t="s">
        <v>47</v>
      </c>
      <c r="F9" s="93" t="s">
        <v>45</v>
      </c>
      <c r="G9" s="93" t="s">
        <v>47</v>
      </c>
      <c r="H9" s="93" t="s">
        <v>45</v>
      </c>
    </row>
    <row r="10" spans="1:9" s="4" customFormat="1" ht="31.5" customHeight="1" x14ac:dyDescent="0.2">
      <c r="A10" s="90"/>
      <c r="B10" s="92"/>
      <c r="C10" s="92"/>
      <c r="D10" s="94"/>
      <c r="E10" s="94"/>
      <c r="F10" s="94"/>
      <c r="G10" s="94"/>
      <c r="H10" s="94"/>
    </row>
    <row r="11" spans="1:9" s="4" customFormat="1" x14ac:dyDescent="0.25">
      <c r="A11" s="9" t="s">
        <v>7</v>
      </c>
      <c r="B11" s="16" t="s">
        <v>14</v>
      </c>
      <c r="C11" s="37" t="s">
        <v>15</v>
      </c>
      <c r="D11" s="22">
        <f>SUM(D12,D72,D74)</f>
        <v>184137.90199999997</v>
      </c>
      <c r="E11" s="22">
        <f t="shared" ref="E11:F11" si="0">SUM(E12,E72,E74)</f>
        <v>3858.73</v>
      </c>
      <c r="F11" s="22">
        <f t="shared" si="0"/>
        <v>187996.63200000001</v>
      </c>
      <c r="G11" s="22">
        <f t="shared" ref="G11:H11" si="1">SUM(G12,G72,G74)</f>
        <v>3464.7</v>
      </c>
      <c r="H11" s="22">
        <f t="shared" si="1"/>
        <v>191461.33200000002</v>
      </c>
    </row>
    <row r="12" spans="1:9" s="5" customFormat="1" x14ac:dyDescent="0.25">
      <c r="A12" s="9" t="s">
        <v>7</v>
      </c>
      <c r="B12" s="17" t="s">
        <v>12</v>
      </c>
      <c r="C12" s="38" t="s">
        <v>6</v>
      </c>
      <c r="D12" s="22">
        <f>D13+D16+D43+D67</f>
        <v>184376.68299999996</v>
      </c>
      <c r="E12" s="22">
        <f>E13+E16+E43+E67</f>
        <v>3858.73</v>
      </c>
      <c r="F12" s="22">
        <f>F13+F16+F43+F67</f>
        <v>188235.413</v>
      </c>
      <c r="G12" s="22">
        <f t="shared" ref="G12:H12" si="2">G13+G16+G43+G67</f>
        <v>3464.7</v>
      </c>
      <c r="H12" s="22">
        <f t="shared" si="2"/>
        <v>191700.11300000001</v>
      </c>
    </row>
    <row r="13" spans="1:9" s="1" customFormat="1" ht="15" customHeight="1" x14ac:dyDescent="0.25">
      <c r="A13" s="9" t="s">
        <v>7</v>
      </c>
      <c r="B13" s="18" t="s">
        <v>60</v>
      </c>
      <c r="C13" s="37" t="s">
        <v>52</v>
      </c>
      <c r="D13" s="22">
        <f>SUM(D14:D15)</f>
        <v>54248.6</v>
      </c>
      <c r="E13" s="22">
        <f t="shared" ref="E13:F13" si="3">SUM(E14:E15)</f>
        <v>1123.2</v>
      </c>
      <c r="F13" s="22">
        <f t="shared" si="3"/>
        <v>55371.799999999996</v>
      </c>
      <c r="G13" s="22">
        <f t="shared" ref="G13:H13" si="4">SUM(G14:G15)</f>
        <v>0</v>
      </c>
      <c r="H13" s="22">
        <f t="shared" si="4"/>
        <v>55371.799999999996</v>
      </c>
    </row>
    <row r="14" spans="1:9" x14ac:dyDescent="0.25">
      <c r="A14" s="28" t="s">
        <v>8</v>
      </c>
      <c r="B14" s="29" t="s">
        <v>56</v>
      </c>
      <c r="C14" s="39" t="s">
        <v>4</v>
      </c>
      <c r="D14" s="20">
        <v>54248.6</v>
      </c>
      <c r="E14" s="20">
        <v>0</v>
      </c>
      <c r="F14" s="20">
        <f t="shared" ref="F14:F76" si="5">D14+E14</f>
        <v>54248.6</v>
      </c>
      <c r="G14" s="55"/>
      <c r="H14" s="57">
        <f>SUM(F14,G14)</f>
        <v>54248.6</v>
      </c>
    </row>
    <row r="15" spans="1:9" ht="31.5" x14ac:dyDescent="0.25">
      <c r="A15" s="28" t="s">
        <v>8</v>
      </c>
      <c r="B15" s="29" t="s">
        <v>106</v>
      </c>
      <c r="C15" s="39" t="s">
        <v>107</v>
      </c>
      <c r="D15" s="20"/>
      <c r="E15" s="20">
        <v>1123.2</v>
      </c>
      <c r="F15" s="20">
        <f t="shared" si="5"/>
        <v>1123.2</v>
      </c>
      <c r="G15" s="55"/>
      <c r="H15" s="57">
        <f>SUM(F15,G15)</f>
        <v>1123.2</v>
      </c>
    </row>
    <row r="16" spans="1:9" s="1" customFormat="1" ht="18" customHeight="1" x14ac:dyDescent="0.25">
      <c r="A16" s="17" t="s">
        <v>7</v>
      </c>
      <c r="B16" s="16" t="s">
        <v>61</v>
      </c>
      <c r="C16" s="73" t="s">
        <v>54</v>
      </c>
      <c r="D16" s="23">
        <f>SUM(D17:D23)</f>
        <v>50873.906999999992</v>
      </c>
      <c r="E16" s="23">
        <f t="shared" ref="E16:H16" si="6">SUM(E17:E23)</f>
        <v>2083.5</v>
      </c>
      <c r="F16" s="23">
        <f t="shared" si="6"/>
        <v>52957.406999999992</v>
      </c>
      <c r="G16" s="23">
        <f t="shared" si="6"/>
        <v>0</v>
      </c>
      <c r="H16" s="23">
        <f t="shared" si="6"/>
        <v>52957.406999999992</v>
      </c>
    </row>
    <row r="17" spans="1:9" s="1" customFormat="1" x14ac:dyDescent="0.25">
      <c r="A17" s="9" t="s">
        <v>10</v>
      </c>
      <c r="B17" s="58" t="s">
        <v>89</v>
      </c>
      <c r="C17" s="47" t="s">
        <v>105</v>
      </c>
      <c r="D17" s="50">
        <v>668.38400000000001</v>
      </c>
      <c r="E17" s="60"/>
      <c r="F17" s="20">
        <f>D17+E17</f>
        <v>668.38400000000001</v>
      </c>
      <c r="G17" s="77"/>
      <c r="H17" s="57">
        <f>SUM(F17,G17)</f>
        <v>668.38400000000001</v>
      </c>
    </row>
    <row r="18" spans="1:9" s="1" customFormat="1" ht="31.5" customHeight="1" x14ac:dyDescent="0.25">
      <c r="A18" s="9" t="s">
        <v>10</v>
      </c>
      <c r="B18" s="58" t="s">
        <v>90</v>
      </c>
      <c r="C18" s="59" t="s">
        <v>88</v>
      </c>
      <c r="D18" s="50">
        <v>3291.26</v>
      </c>
      <c r="E18" s="50"/>
      <c r="F18" s="20">
        <f t="shared" ref="F18:F22" si="7">D18+E18</f>
        <v>3291.26</v>
      </c>
      <c r="G18" s="77"/>
      <c r="H18" s="57">
        <f>SUM(F18,G18)</f>
        <v>3291.26</v>
      </c>
    </row>
    <row r="19" spans="1:9" s="1" customFormat="1" ht="48.75" customHeight="1" x14ac:dyDescent="0.25">
      <c r="A19" s="25" t="s">
        <v>11</v>
      </c>
      <c r="B19" s="10" t="s">
        <v>80</v>
      </c>
      <c r="C19" s="41" t="s">
        <v>94</v>
      </c>
      <c r="D19" s="50">
        <v>1.7</v>
      </c>
      <c r="E19" s="50"/>
      <c r="F19" s="20">
        <f t="shared" si="7"/>
        <v>1.7</v>
      </c>
      <c r="G19" s="77"/>
      <c r="H19" s="57">
        <f t="shared" ref="H19:H22" si="8">SUM(F19,G19)</f>
        <v>1.7</v>
      </c>
    </row>
    <row r="20" spans="1:9" s="1" customFormat="1" ht="32.25" customHeight="1" x14ac:dyDescent="0.25">
      <c r="A20" s="9" t="s">
        <v>9</v>
      </c>
      <c r="B20" s="58" t="s">
        <v>85</v>
      </c>
      <c r="C20" s="47" t="s">
        <v>86</v>
      </c>
      <c r="D20" s="50">
        <v>5000</v>
      </c>
      <c r="E20" s="50"/>
      <c r="F20" s="20">
        <f t="shared" si="7"/>
        <v>5000</v>
      </c>
      <c r="G20" s="77"/>
      <c r="H20" s="57">
        <f t="shared" si="8"/>
        <v>5000</v>
      </c>
    </row>
    <row r="21" spans="1:9" s="1" customFormat="1" ht="33.75" customHeight="1" x14ac:dyDescent="0.25">
      <c r="A21" s="9" t="s">
        <v>10</v>
      </c>
      <c r="B21" s="58" t="s">
        <v>91</v>
      </c>
      <c r="C21" s="47" t="s">
        <v>103</v>
      </c>
      <c r="D21" s="50">
        <v>100</v>
      </c>
      <c r="E21" s="50"/>
      <c r="F21" s="20">
        <f t="shared" si="7"/>
        <v>100</v>
      </c>
      <c r="G21" s="77"/>
      <c r="H21" s="57">
        <f t="shared" si="8"/>
        <v>100</v>
      </c>
    </row>
    <row r="22" spans="1:9" s="1" customFormat="1" ht="47.25" customHeight="1" x14ac:dyDescent="0.25">
      <c r="A22" s="58">
        <v>953</v>
      </c>
      <c r="B22" s="10" t="s">
        <v>84</v>
      </c>
      <c r="C22" s="41" t="s">
        <v>104</v>
      </c>
      <c r="D22" s="62">
        <v>470.553</v>
      </c>
      <c r="E22" s="61"/>
      <c r="F22" s="20">
        <f t="shared" si="7"/>
        <v>470.553</v>
      </c>
      <c r="G22" s="77"/>
      <c r="H22" s="57">
        <f t="shared" si="8"/>
        <v>470.553</v>
      </c>
    </row>
    <row r="23" spans="1:9" s="2" customFormat="1" x14ac:dyDescent="0.25">
      <c r="A23" s="35" t="s">
        <v>7</v>
      </c>
      <c r="B23" s="34" t="s">
        <v>57</v>
      </c>
      <c r="C23" s="40" t="s">
        <v>1</v>
      </c>
      <c r="D23" s="32">
        <f t="shared" ref="D23:H23" si="9">SUM(D24)</f>
        <v>41342.009999999995</v>
      </c>
      <c r="E23" s="32">
        <f t="shared" si="9"/>
        <v>2083.5</v>
      </c>
      <c r="F23" s="32">
        <f t="shared" si="9"/>
        <v>43425.509999999995</v>
      </c>
      <c r="G23" s="32">
        <f t="shared" si="9"/>
        <v>0</v>
      </c>
      <c r="H23" s="32">
        <f t="shared" si="9"/>
        <v>43425.509999999995</v>
      </c>
    </row>
    <row r="24" spans="1:9" s="2" customFormat="1" x14ac:dyDescent="0.2">
      <c r="A24" s="35" t="s">
        <v>7</v>
      </c>
      <c r="B24" s="34" t="s">
        <v>58</v>
      </c>
      <c r="C24" s="40" t="s">
        <v>5</v>
      </c>
      <c r="D24" s="36">
        <f>SUM(D25:D42)</f>
        <v>41342.009999999995</v>
      </c>
      <c r="E24" s="36">
        <f>SUM(E25:E42)</f>
        <v>2083.5</v>
      </c>
      <c r="F24" s="36">
        <f>SUM(F25:F42)</f>
        <v>43425.509999999995</v>
      </c>
      <c r="G24" s="36">
        <f t="shared" ref="G24:H24" si="10">SUM(G25:G42)</f>
        <v>0</v>
      </c>
      <c r="H24" s="36">
        <f t="shared" si="10"/>
        <v>43425.509999999995</v>
      </c>
    </row>
    <row r="25" spans="1:9" s="2" customFormat="1" ht="47.25" x14ac:dyDescent="0.25">
      <c r="A25" s="9" t="s">
        <v>10</v>
      </c>
      <c r="B25" s="10" t="s">
        <v>58</v>
      </c>
      <c r="C25" s="42" t="s">
        <v>79</v>
      </c>
      <c r="D25" s="50">
        <v>84</v>
      </c>
      <c r="E25" s="50"/>
      <c r="F25" s="20">
        <f>D25+E25</f>
        <v>84</v>
      </c>
      <c r="G25" s="78"/>
      <c r="H25" s="20">
        <f>SUM(F25:G25)</f>
        <v>84</v>
      </c>
    </row>
    <row r="26" spans="1:9" s="2" customFormat="1" ht="47.25" x14ac:dyDescent="0.25">
      <c r="A26" s="9" t="s">
        <v>10</v>
      </c>
      <c r="B26" s="10" t="s">
        <v>58</v>
      </c>
      <c r="C26" s="42" t="s">
        <v>44</v>
      </c>
      <c r="D26" s="50">
        <v>48.393000000000001</v>
      </c>
      <c r="E26" s="50"/>
      <c r="F26" s="20">
        <f>D26+E26</f>
        <v>48.393000000000001</v>
      </c>
      <c r="G26" s="78"/>
      <c r="H26" s="20">
        <f t="shared" ref="H26:H42" si="11">SUM(F26:G26)</f>
        <v>48.393000000000001</v>
      </c>
    </row>
    <row r="27" spans="1:9" s="2" customFormat="1" ht="47.25" x14ac:dyDescent="0.25">
      <c r="A27" s="9" t="s">
        <v>10</v>
      </c>
      <c r="B27" s="10" t="s">
        <v>58</v>
      </c>
      <c r="C27" s="42" t="s">
        <v>44</v>
      </c>
      <c r="D27" s="50">
        <v>2150.607</v>
      </c>
      <c r="E27" s="50"/>
      <c r="F27" s="20">
        <f t="shared" si="5"/>
        <v>2150.607</v>
      </c>
      <c r="G27" s="78"/>
      <c r="H27" s="20">
        <f t="shared" si="11"/>
        <v>2150.607</v>
      </c>
    </row>
    <row r="28" spans="1:9" s="2" customFormat="1" ht="47.25" x14ac:dyDescent="0.25">
      <c r="A28" s="9" t="s">
        <v>10</v>
      </c>
      <c r="B28" s="10" t="s">
        <v>58</v>
      </c>
      <c r="C28" s="42" t="s">
        <v>48</v>
      </c>
      <c r="D28" s="50">
        <v>15.4</v>
      </c>
      <c r="E28" s="50"/>
      <c r="F28" s="20">
        <f t="shared" si="5"/>
        <v>15.4</v>
      </c>
      <c r="G28" s="78"/>
      <c r="H28" s="20">
        <f t="shared" si="11"/>
        <v>15.4</v>
      </c>
      <c r="I28" s="2" t="s">
        <v>51</v>
      </c>
    </row>
    <row r="29" spans="1:9" s="2" customFormat="1" ht="31.5" x14ac:dyDescent="0.25">
      <c r="A29" s="9" t="s">
        <v>10</v>
      </c>
      <c r="B29" s="10" t="s">
        <v>58</v>
      </c>
      <c r="C29" s="42" t="s">
        <v>81</v>
      </c>
      <c r="D29" s="50">
        <v>1200</v>
      </c>
      <c r="E29" s="50"/>
      <c r="F29" s="20">
        <f t="shared" si="5"/>
        <v>1200</v>
      </c>
      <c r="G29" s="78"/>
      <c r="H29" s="20">
        <f t="shared" si="11"/>
        <v>1200</v>
      </c>
    </row>
    <row r="30" spans="1:9" s="2" customFormat="1" ht="47.25" x14ac:dyDescent="0.25">
      <c r="A30" s="9" t="s">
        <v>10</v>
      </c>
      <c r="B30" s="10" t="s">
        <v>58</v>
      </c>
      <c r="C30" s="42" t="s">
        <v>98</v>
      </c>
      <c r="D30" s="50">
        <v>75.61</v>
      </c>
      <c r="E30" s="50"/>
      <c r="F30" s="20">
        <f t="shared" si="5"/>
        <v>75.61</v>
      </c>
      <c r="G30" s="78"/>
      <c r="H30" s="20">
        <f t="shared" si="11"/>
        <v>75.61</v>
      </c>
    </row>
    <row r="31" spans="1:9" ht="31.5" x14ac:dyDescent="0.25">
      <c r="A31" s="25" t="s">
        <v>8</v>
      </c>
      <c r="B31" s="10" t="s">
        <v>58</v>
      </c>
      <c r="C31" s="42" t="s">
        <v>20</v>
      </c>
      <c r="D31" s="20">
        <v>26699.1</v>
      </c>
      <c r="E31" s="50"/>
      <c r="F31" s="20">
        <f t="shared" si="5"/>
        <v>26699.1</v>
      </c>
      <c r="G31" s="55"/>
      <c r="H31" s="20">
        <f t="shared" si="11"/>
        <v>26699.1</v>
      </c>
    </row>
    <row r="32" spans="1:9" ht="31.5" customHeight="1" x14ac:dyDescent="0.25">
      <c r="A32" s="25" t="s">
        <v>9</v>
      </c>
      <c r="B32" s="10" t="s">
        <v>58</v>
      </c>
      <c r="C32" s="27" t="s">
        <v>18</v>
      </c>
      <c r="D32" s="20">
        <v>443.1</v>
      </c>
      <c r="E32" s="50"/>
      <c r="F32" s="20">
        <f t="shared" si="5"/>
        <v>443.1</v>
      </c>
      <c r="G32" s="55"/>
      <c r="H32" s="20">
        <f t="shared" si="11"/>
        <v>443.1</v>
      </c>
    </row>
    <row r="33" spans="1:8" ht="31.5" x14ac:dyDescent="0.25">
      <c r="A33" s="25" t="s">
        <v>9</v>
      </c>
      <c r="B33" s="10" t="s">
        <v>58</v>
      </c>
      <c r="C33" s="27" t="s">
        <v>37</v>
      </c>
      <c r="D33" s="20">
        <v>79.5</v>
      </c>
      <c r="E33" s="50"/>
      <c r="F33" s="20">
        <f t="shared" si="5"/>
        <v>79.5</v>
      </c>
      <c r="G33" s="55"/>
      <c r="H33" s="20">
        <f t="shared" si="11"/>
        <v>79.5</v>
      </c>
    </row>
    <row r="34" spans="1:8" ht="36" customHeight="1" x14ac:dyDescent="0.25">
      <c r="A34" s="25" t="s">
        <v>9</v>
      </c>
      <c r="B34" s="10" t="s">
        <v>58</v>
      </c>
      <c r="C34" s="41" t="s">
        <v>24</v>
      </c>
      <c r="D34" s="20">
        <v>3768.7</v>
      </c>
      <c r="E34" s="50">
        <v>510.4</v>
      </c>
      <c r="F34" s="20">
        <f t="shared" si="5"/>
        <v>4279.0999999999995</v>
      </c>
      <c r="G34" s="55"/>
      <c r="H34" s="20">
        <f t="shared" si="11"/>
        <v>4279.0999999999995</v>
      </c>
    </row>
    <row r="35" spans="1:8" ht="34.5" hidden="1" customHeight="1" x14ac:dyDescent="0.25">
      <c r="A35" s="25"/>
      <c r="B35" s="10" t="s">
        <v>58</v>
      </c>
      <c r="C35" s="41"/>
      <c r="D35" s="20">
        <v>0</v>
      </c>
      <c r="E35" s="50"/>
      <c r="F35" s="20">
        <f t="shared" si="5"/>
        <v>0</v>
      </c>
      <c r="G35" s="55"/>
      <c r="H35" s="20">
        <f t="shared" si="11"/>
        <v>0</v>
      </c>
    </row>
    <row r="36" spans="1:8" ht="34.5" customHeight="1" x14ac:dyDescent="0.25">
      <c r="A36" s="25" t="s">
        <v>9</v>
      </c>
      <c r="B36" s="10" t="s">
        <v>58</v>
      </c>
      <c r="C36" s="41" t="s">
        <v>83</v>
      </c>
      <c r="D36" s="20">
        <v>1344</v>
      </c>
      <c r="E36" s="50"/>
      <c r="F36" s="20">
        <f>D36+E36</f>
        <v>1344</v>
      </c>
      <c r="G36" s="55"/>
      <c r="H36" s="20">
        <f t="shared" si="11"/>
        <v>1344</v>
      </c>
    </row>
    <row r="37" spans="1:8" ht="34.5" customHeight="1" x14ac:dyDescent="0.25">
      <c r="A37" s="25" t="s">
        <v>9</v>
      </c>
      <c r="B37" s="10" t="s">
        <v>58</v>
      </c>
      <c r="C37" s="41" t="s">
        <v>92</v>
      </c>
      <c r="D37" s="20">
        <v>114.2</v>
      </c>
      <c r="E37" s="50"/>
      <c r="F37" s="20">
        <f>D37+E37</f>
        <v>114.2</v>
      </c>
      <c r="G37" s="55"/>
      <c r="H37" s="20">
        <f t="shared" si="11"/>
        <v>114.2</v>
      </c>
    </row>
    <row r="38" spans="1:8" ht="34.5" customHeight="1" x14ac:dyDescent="0.25">
      <c r="A38" s="25" t="s">
        <v>11</v>
      </c>
      <c r="B38" s="10" t="s">
        <v>58</v>
      </c>
      <c r="C38" s="41" t="s">
        <v>26</v>
      </c>
      <c r="D38" s="20">
        <v>1396.3</v>
      </c>
      <c r="E38" s="50">
        <v>1573</v>
      </c>
      <c r="F38" s="20">
        <f t="shared" si="5"/>
        <v>2969.3</v>
      </c>
      <c r="G38" s="55"/>
      <c r="H38" s="20">
        <f t="shared" si="11"/>
        <v>2969.3</v>
      </c>
    </row>
    <row r="39" spans="1:8" ht="62.25" customHeight="1" x14ac:dyDescent="0.25">
      <c r="A39" s="25" t="s">
        <v>11</v>
      </c>
      <c r="B39" s="10" t="s">
        <v>58</v>
      </c>
      <c r="C39" s="42" t="s">
        <v>95</v>
      </c>
      <c r="D39" s="20">
        <v>70.099999999999994</v>
      </c>
      <c r="E39" s="20"/>
      <c r="F39" s="20">
        <f>D39+E39</f>
        <v>70.099999999999994</v>
      </c>
      <c r="G39" s="55"/>
      <c r="H39" s="20">
        <f t="shared" si="11"/>
        <v>70.099999999999994</v>
      </c>
    </row>
    <row r="40" spans="1:8" ht="48" customHeight="1" x14ac:dyDescent="0.25">
      <c r="A40" s="25" t="s">
        <v>11</v>
      </c>
      <c r="B40" s="10" t="s">
        <v>58</v>
      </c>
      <c r="C40" s="42" t="s">
        <v>96</v>
      </c>
      <c r="D40" s="20">
        <v>50</v>
      </c>
      <c r="E40" s="20"/>
      <c r="F40" s="20">
        <f t="shared" ref="F40:F41" si="12">D40+E40</f>
        <v>50</v>
      </c>
      <c r="G40" s="55"/>
      <c r="H40" s="20">
        <f t="shared" si="11"/>
        <v>50</v>
      </c>
    </row>
    <row r="41" spans="1:8" ht="48" customHeight="1" x14ac:dyDescent="0.25">
      <c r="A41" s="25" t="s">
        <v>11</v>
      </c>
      <c r="B41" s="10" t="s">
        <v>58</v>
      </c>
      <c r="C41" s="42" t="s">
        <v>97</v>
      </c>
      <c r="D41" s="20">
        <v>212</v>
      </c>
      <c r="E41" s="20">
        <v>0.1</v>
      </c>
      <c r="F41" s="20">
        <f t="shared" si="12"/>
        <v>212.1</v>
      </c>
      <c r="G41" s="55"/>
      <c r="H41" s="20">
        <f t="shared" si="11"/>
        <v>212.1</v>
      </c>
    </row>
    <row r="42" spans="1:8" ht="63.75" customHeight="1" x14ac:dyDescent="0.25">
      <c r="A42" s="25" t="s">
        <v>11</v>
      </c>
      <c r="B42" s="10" t="s">
        <v>58</v>
      </c>
      <c r="C42" s="41" t="s">
        <v>32</v>
      </c>
      <c r="D42" s="20">
        <v>3591</v>
      </c>
      <c r="E42" s="50"/>
      <c r="F42" s="20">
        <f t="shared" si="5"/>
        <v>3591</v>
      </c>
      <c r="G42" s="55"/>
      <c r="H42" s="20">
        <f t="shared" si="11"/>
        <v>3591</v>
      </c>
    </row>
    <row r="43" spans="1:8" s="1" customFormat="1" ht="18.75" customHeight="1" x14ac:dyDescent="0.25">
      <c r="A43" s="26" t="s">
        <v>7</v>
      </c>
      <c r="B43" s="19" t="s">
        <v>59</v>
      </c>
      <c r="C43" s="43" t="s">
        <v>53</v>
      </c>
      <c r="D43" s="21">
        <f>SUM(D44:D45,D62,D63)</f>
        <v>77260.631999999998</v>
      </c>
      <c r="E43" s="21">
        <f t="shared" ref="E43:H43" si="13">SUM(E44:E45,E62,E63)</f>
        <v>514.65000000000009</v>
      </c>
      <c r="F43" s="21">
        <f t="shared" si="13"/>
        <v>77775.282000000007</v>
      </c>
      <c r="G43" s="21">
        <f t="shared" si="13"/>
        <v>3464.7</v>
      </c>
      <c r="H43" s="21">
        <f t="shared" si="13"/>
        <v>81239.982000000004</v>
      </c>
    </row>
    <row r="44" spans="1:8" s="1" customFormat="1" ht="46.5" customHeight="1" x14ac:dyDescent="0.25">
      <c r="A44" s="25" t="s">
        <v>9</v>
      </c>
      <c r="B44" s="15" t="s">
        <v>62</v>
      </c>
      <c r="C44" s="27" t="s">
        <v>27</v>
      </c>
      <c r="D44" s="20">
        <v>1102.4000000000001</v>
      </c>
      <c r="E44" s="20"/>
      <c r="F44" s="85">
        <f t="shared" si="5"/>
        <v>1102.4000000000001</v>
      </c>
      <c r="G44" s="86">
        <v>-60.5</v>
      </c>
      <c r="H44" s="87">
        <f>SUM(F44:G44)</f>
        <v>1041.9000000000001</v>
      </c>
    </row>
    <row r="45" spans="1:8" s="3" customFormat="1" ht="33" customHeight="1" x14ac:dyDescent="0.25">
      <c r="A45" s="30" t="s">
        <v>7</v>
      </c>
      <c r="B45" s="31" t="s">
        <v>63</v>
      </c>
      <c r="C45" s="44" t="s">
        <v>2</v>
      </c>
      <c r="D45" s="32">
        <f>SUM(D46)</f>
        <v>75337.432000000001</v>
      </c>
      <c r="E45" s="32">
        <f>SUM(E46)</f>
        <v>512.70000000000005</v>
      </c>
      <c r="F45" s="22">
        <f>SUM(F46)</f>
        <v>75850.132000000012</v>
      </c>
      <c r="G45" s="22">
        <f t="shared" ref="G45:H45" si="14">SUM(G46)</f>
        <v>3525.2</v>
      </c>
      <c r="H45" s="22">
        <f t="shared" si="14"/>
        <v>79375.332000000009</v>
      </c>
    </row>
    <row r="46" spans="1:8" s="3" customFormat="1" ht="31.5" x14ac:dyDescent="0.25">
      <c r="A46" s="30" t="s">
        <v>7</v>
      </c>
      <c r="B46" s="31" t="s">
        <v>64</v>
      </c>
      <c r="C46" s="44" t="s">
        <v>3</v>
      </c>
      <c r="D46" s="33">
        <f>SUM(D47:D61)</f>
        <v>75337.432000000001</v>
      </c>
      <c r="E46" s="33">
        <f>SUM(E47:E61)</f>
        <v>512.70000000000005</v>
      </c>
      <c r="F46" s="22">
        <f>SUM(F47:F61)</f>
        <v>75850.132000000012</v>
      </c>
      <c r="G46" s="22">
        <f t="shared" ref="G46:H46" si="15">SUM(G47:G61)</f>
        <v>3525.2</v>
      </c>
      <c r="H46" s="22">
        <f t="shared" si="15"/>
        <v>79375.332000000009</v>
      </c>
    </row>
    <row r="47" spans="1:8" s="3" customFormat="1" ht="48.75" customHeight="1" x14ac:dyDescent="0.25">
      <c r="A47" s="25" t="s">
        <v>10</v>
      </c>
      <c r="B47" s="10" t="s">
        <v>64</v>
      </c>
      <c r="C47" s="27" t="s">
        <v>87</v>
      </c>
      <c r="D47" s="20">
        <v>354.9</v>
      </c>
      <c r="E47" s="20"/>
      <c r="F47" s="20">
        <f t="shared" si="5"/>
        <v>354.9</v>
      </c>
      <c r="G47" s="79"/>
      <c r="H47" s="57">
        <f>SUM(F47:G47)</f>
        <v>354.9</v>
      </c>
    </row>
    <row r="48" spans="1:8" s="3" customFormat="1" ht="36" customHeight="1" x14ac:dyDescent="0.25">
      <c r="A48" s="25" t="s">
        <v>10</v>
      </c>
      <c r="B48" s="12" t="s">
        <v>64</v>
      </c>
      <c r="C48" s="41" t="s">
        <v>16</v>
      </c>
      <c r="D48" s="20">
        <v>485.7</v>
      </c>
      <c r="E48" s="20">
        <v>63.2</v>
      </c>
      <c r="F48" s="20">
        <f t="shared" si="5"/>
        <v>548.9</v>
      </c>
      <c r="G48" s="79"/>
      <c r="H48" s="57">
        <f t="shared" ref="H48:H62" si="16">SUM(F48:G48)</f>
        <v>548.9</v>
      </c>
    </row>
    <row r="49" spans="1:11" s="3" customFormat="1" ht="47.25" x14ac:dyDescent="0.25">
      <c r="A49" s="25" t="s">
        <v>10</v>
      </c>
      <c r="B49" s="10" t="s">
        <v>64</v>
      </c>
      <c r="C49" s="41" t="s">
        <v>17</v>
      </c>
      <c r="D49" s="20">
        <v>485.7</v>
      </c>
      <c r="E49" s="20"/>
      <c r="F49" s="20">
        <f t="shared" si="5"/>
        <v>485.7</v>
      </c>
      <c r="G49" s="79"/>
      <c r="H49" s="57">
        <f t="shared" si="16"/>
        <v>485.7</v>
      </c>
    </row>
    <row r="50" spans="1:11" s="3" customFormat="1" ht="48.75" customHeight="1" x14ac:dyDescent="0.25">
      <c r="A50" s="25" t="s">
        <v>10</v>
      </c>
      <c r="B50" s="12" t="s">
        <v>64</v>
      </c>
      <c r="C50" s="41" t="s">
        <v>33</v>
      </c>
      <c r="D50" s="20">
        <v>2.4</v>
      </c>
      <c r="E50" s="20"/>
      <c r="F50" s="20">
        <f t="shared" si="5"/>
        <v>2.4</v>
      </c>
      <c r="G50" s="79"/>
      <c r="H50" s="57">
        <f t="shared" si="16"/>
        <v>2.4</v>
      </c>
    </row>
    <row r="51" spans="1:11" s="3" customFormat="1" ht="31.5" x14ac:dyDescent="0.25">
      <c r="A51" s="25" t="s">
        <v>10</v>
      </c>
      <c r="B51" s="10" t="s">
        <v>64</v>
      </c>
      <c r="C51" s="27" t="s">
        <v>23</v>
      </c>
      <c r="D51" s="20">
        <v>46.800000000000004</v>
      </c>
      <c r="E51" s="20"/>
      <c r="F51" s="20">
        <f t="shared" si="5"/>
        <v>46.800000000000004</v>
      </c>
      <c r="G51" s="79"/>
      <c r="H51" s="57">
        <f t="shared" si="16"/>
        <v>46.800000000000004</v>
      </c>
    </row>
    <row r="52" spans="1:11" s="3" customFormat="1" ht="31.5" x14ac:dyDescent="0.25">
      <c r="A52" s="25" t="s">
        <v>10</v>
      </c>
      <c r="B52" s="12" t="s">
        <v>64</v>
      </c>
      <c r="C52" s="27" t="s">
        <v>21</v>
      </c>
      <c r="D52" s="20">
        <v>129.19999999999999</v>
      </c>
      <c r="E52" s="20"/>
      <c r="F52" s="20">
        <f t="shared" si="5"/>
        <v>129.19999999999999</v>
      </c>
      <c r="G52" s="79"/>
      <c r="H52" s="57">
        <f t="shared" si="16"/>
        <v>129.19999999999999</v>
      </c>
    </row>
    <row r="53" spans="1:11" s="3" customFormat="1" ht="31.5" x14ac:dyDescent="0.25">
      <c r="A53" s="25" t="s">
        <v>10</v>
      </c>
      <c r="B53" s="10" t="s">
        <v>64</v>
      </c>
      <c r="C53" s="51" t="s">
        <v>73</v>
      </c>
      <c r="D53" s="20">
        <v>1</v>
      </c>
      <c r="E53" s="20"/>
      <c r="F53" s="20">
        <f t="shared" ref="F53" si="17">D53+E53</f>
        <v>1</v>
      </c>
      <c r="G53" s="79"/>
      <c r="H53" s="57">
        <f t="shared" si="16"/>
        <v>1</v>
      </c>
    </row>
    <row r="54" spans="1:11" s="3" customFormat="1" ht="31.5" x14ac:dyDescent="0.25">
      <c r="A54" s="25" t="s">
        <v>10</v>
      </c>
      <c r="B54" s="10" t="s">
        <v>64</v>
      </c>
      <c r="C54" s="51" t="s">
        <v>74</v>
      </c>
      <c r="D54" s="20">
        <v>66.8</v>
      </c>
      <c r="E54" s="20"/>
      <c r="F54" s="20">
        <f t="shared" si="5"/>
        <v>66.8</v>
      </c>
      <c r="G54" s="79"/>
      <c r="H54" s="57">
        <f t="shared" si="16"/>
        <v>66.8</v>
      </c>
    </row>
    <row r="55" spans="1:11" s="3" customFormat="1" ht="31.5" customHeight="1" x14ac:dyDescent="0.25">
      <c r="A55" s="25" t="s">
        <v>8</v>
      </c>
      <c r="B55" s="12" t="s">
        <v>64</v>
      </c>
      <c r="C55" s="27" t="s">
        <v>13</v>
      </c>
      <c r="D55" s="20">
        <v>30.1</v>
      </c>
      <c r="E55" s="20"/>
      <c r="F55" s="20">
        <f t="shared" si="5"/>
        <v>30.1</v>
      </c>
      <c r="G55" s="79"/>
      <c r="H55" s="57">
        <f t="shared" si="16"/>
        <v>30.1</v>
      </c>
    </row>
    <row r="56" spans="1:11" s="3" customFormat="1" ht="111" customHeight="1" x14ac:dyDescent="0.25">
      <c r="A56" s="25" t="s">
        <v>9</v>
      </c>
      <c r="B56" s="10" t="s">
        <v>64</v>
      </c>
      <c r="C56" s="45" t="s">
        <v>40</v>
      </c>
      <c r="D56" s="20">
        <v>16.5</v>
      </c>
      <c r="E56" s="20"/>
      <c r="F56" s="85">
        <f t="shared" si="5"/>
        <v>16.5</v>
      </c>
      <c r="G56" s="86">
        <v>-0.9</v>
      </c>
      <c r="H56" s="87">
        <f t="shared" si="16"/>
        <v>15.6</v>
      </c>
    </row>
    <row r="57" spans="1:11" s="3" customFormat="1" ht="126" customHeight="1" x14ac:dyDescent="0.25">
      <c r="A57" s="25" t="s">
        <v>9</v>
      </c>
      <c r="B57" s="12" t="s">
        <v>64</v>
      </c>
      <c r="C57" s="45" t="s">
        <v>42</v>
      </c>
      <c r="D57" s="20">
        <v>6</v>
      </c>
      <c r="E57" s="20"/>
      <c r="F57" s="20">
        <f t="shared" si="5"/>
        <v>6</v>
      </c>
      <c r="G57" s="79"/>
      <c r="H57" s="57">
        <f t="shared" si="16"/>
        <v>6</v>
      </c>
    </row>
    <row r="58" spans="1:11" ht="50.25" customHeight="1" x14ac:dyDescent="0.25">
      <c r="A58" s="25" t="s">
        <v>9</v>
      </c>
      <c r="B58" s="10" t="s">
        <v>64</v>
      </c>
      <c r="C58" s="39" t="s">
        <v>25</v>
      </c>
      <c r="D58" s="20">
        <v>47637.5</v>
      </c>
      <c r="E58" s="20"/>
      <c r="F58" s="20">
        <f t="shared" si="5"/>
        <v>47637.5</v>
      </c>
      <c r="G58" s="80">
        <v>2653.5</v>
      </c>
      <c r="H58" s="57">
        <f t="shared" si="16"/>
        <v>50291</v>
      </c>
      <c r="I58" s="75"/>
    </row>
    <row r="59" spans="1:11" ht="33" customHeight="1" x14ac:dyDescent="0.25">
      <c r="A59" s="25" t="s">
        <v>9</v>
      </c>
      <c r="B59" s="12" t="s">
        <v>64</v>
      </c>
      <c r="C59" s="46" t="s">
        <v>28</v>
      </c>
      <c r="D59" s="50">
        <v>20682.8</v>
      </c>
      <c r="E59" s="20"/>
      <c r="F59" s="20">
        <f t="shared" si="5"/>
        <v>20682.8</v>
      </c>
      <c r="G59" s="61">
        <v>872.6</v>
      </c>
      <c r="H59" s="57">
        <f t="shared" si="16"/>
        <v>21555.399999999998</v>
      </c>
    </row>
    <row r="60" spans="1:11" ht="63" customHeight="1" x14ac:dyDescent="0.25">
      <c r="A60" s="25" t="s">
        <v>9</v>
      </c>
      <c r="B60" s="10" t="s">
        <v>64</v>
      </c>
      <c r="C60" s="46" t="s">
        <v>29</v>
      </c>
      <c r="D60" s="50">
        <v>4786.5</v>
      </c>
      <c r="E60" s="20">
        <v>449.5</v>
      </c>
      <c r="F60" s="20">
        <f t="shared" si="5"/>
        <v>5236</v>
      </c>
      <c r="G60" s="61"/>
      <c r="H60" s="57">
        <f t="shared" si="16"/>
        <v>5236</v>
      </c>
    </row>
    <row r="61" spans="1:11" ht="48" customHeight="1" x14ac:dyDescent="0.3">
      <c r="A61" s="25" t="s">
        <v>11</v>
      </c>
      <c r="B61" s="12" t="s">
        <v>64</v>
      </c>
      <c r="C61" s="46" t="s">
        <v>30</v>
      </c>
      <c r="D61" s="50">
        <v>605.53200000000004</v>
      </c>
      <c r="E61" s="20"/>
      <c r="F61" s="20">
        <f t="shared" si="5"/>
        <v>605.53200000000004</v>
      </c>
      <c r="G61" s="61"/>
      <c r="H61" s="57">
        <f t="shared" si="16"/>
        <v>605.53200000000004</v>
      </c>
      <c r="I61" s="76"/>
      <c r="J61" s="76"/>
      <c r="K61" s="76"/>
    </row>
    <row r="62" spans="1:11" s="74" customFormat="1" ht="47.25" x14ac:dyDescent="0.3">
      <c r="A62" s="30" t="s">
        <v>10</v>
      </c>
      <c r="B62" s="81" t="s">
        <v>108</v>
      </c>
      <c r="C62" s="82" t="s">
        <v>109</v>
      </c>
      <c r="D62" s="33"/>
      <c r="E62" s="32">
        <v>1.95</v>
      </c>
      <c r="F62" s="32">
        <f t="shared" si="5"/>
        <v>1.95</v>
      </c>
      <c r="G62" s="83"/>
      <c r="H62" s="65">
        <f t="shared" si="16"/>
        <v>1.95</v>
      </c>
      <c r="I62" s="76"/>
      <c r="J62" s="76"/>
      <c r="K62" s="76"/>
    </row>
    <row r="63" spans="1:11" s="3" customFormat="1" ht="19.5" customHeight="1" x14ac:dyDescent="0.3">
      <c r="A63" s="30" t="s">
        <v>7</v>
      </c>
      <c r="B63" s="71" t="s">
        <v>65</v>
      </c>
      <c r="C63" s="72" t="s">
        <v>31</v>
      </c>
      <c r="D63" s="33">
        <f>SUM(D64:D66)</f>
        <v>820.8</v>
      </c>
      <c r="E63" s="33">
        <f>SUM(E64:E66)</f>
        <v>0</v>
      </c>
      <c r="F63" s="22">
        <f>SUM(F64:F66)</f>
        <v>820.8</v>
      </c>
      <c r="G63" s="22">
        <f t="shared" ref="G63:H63" si="18">SUM(G64:G66)</f>
        <v>0</v>
      </c>
      <c r="H63" s="22">
        <f t="shared" si="18"/>
        <v>820.8</v>
      </c>
      <c r="I63" s="76"/>
      <c r="J63" s="76"/>
      <c r="K63" s="76"/>
    </row>
    <row r="64" spans="1:11" s="1" customFormat="1" ht="31.5" customHeight="1" x14ac:dyDescent="0.25">
      <c r="A64" s="25" t="s">
        <v>9</v>
      </c>
      <c r="B64" s="11" t="s">
        <v>66</v>
      </c>
      <c r="C64" s="47" t="s">
        <v>38</v>
      </c>
      <c r="D64" s="20">
        <v>411.7</v>
      </c>
      <c r="E64" s="20"/>
      <c r="F64" s="20">
        <f t="shared" si="5"/>
        <v>411.7</v>
      </c>
      <c r="G64" s="77"/>
      <c r="H64" s="57">
        <f>SUM(F64:G64)</f>
        <v>411.7</v>
      </c>
    </row>
    <row r="65" spans="1:8" s="1" customFormat="1" ht="32.25" customHeight="1" x14ac:dyDescent="0.25">
      <c r="A65" s="25" t="s">
        <v>9</v>
      </c>
      <c r="B65" s="11" t="s">
        <v>66</v>
      </c>
      <c r="C65" s="47" t="s">
        <v>39</v>
      </c>
      <c r="D65" s="20">
        <v>6.2</v>
      </c>
      <c r="E65" s="20"/>
      <c r="F65" s="20">
        <f t="shared" si="5"/>
        <v>6.2</v>
      </c>
      <c r="G65" s="77"/>
      <c r="H65" s="57">
        <f t="shared" ref="H65:H66" si="19">SUM(F65:G65)</f>
        <v>6.2</v>
      </c>
    </row>
    <row r="66" spans="1:8" s="1" customFormat="1" ht="79.5" customHeight="1" x14ac:dyDescent="0.25">
      <c r="A66" s="25" t="s">
        <v>9</v>
      </c>
      <c r="B66" s="11" t="s">
        <v>66</v>
      </c>
      <c r="C66" s="48" t="s">
        <v>41</v>
      </c>
      <c r="D66" s="20">
        <v>402.9</v>
      </c>
      <c r="E66" s="20"/>
      <c r="F66" s="20">
        <f t="shared" si="5"/>
        <v>402.9</v>
      </c>
      <c r="G66" s="77"/>
      <c r="H66" s="57">
        <f t="shared" si="19"/>
        <v>402.9</v>
      </c>
    </row>
    <row r="67" spans="1:8" s="1" customFormat="1" x14ac:dyDescent="0.25">
      <c r="A67" s="68" t="s">
        <v>7</v>
      </c>
      <c r="B67" s="69" t="s">
        <v>67</v>
      </c>
      <c r="C67" s="52" t="s">
        <v>49</v>
      </c>
      <c r="D67" s="22">
        <f t="shared" ref="D67:E67" si="20">SUM(D68:D71)</f>
        <v>1993.5440000000001</v>
      </c>
      <c r="E67" s="22">
        <f t="shared" si="20"/>
        <v>137.38</v>
      </c>
      <c r="F67" s="22">
        <f>SUM(F68:F71)</f>
        <v>2130.924</v>
      </c>
      <c r="G67" s="22">
        <f t="shared" ref="G67:H67" si="21">SUM(G68:G71)</f>
        <v>0</v>
      </c>
      <c r="H67" s="22">
        <f t="shared" si="21"/>
        <v>2130.924</v>
      </c>
    </row>
    <row r="68" spans="1:8" s="1" customFormat="1" ht="48" customHeight="1" x14ac:dyDescent="0.25">
      <c r="A68" s="25" t="s">
        <v>10</v>
      </c>
      <c r="B68" s="58" t="s">
        <v>68</v>
      </c>
      <c r="C68" s="42" t="s">
        <v>82</v>
      </c>
      <c r="D68" s="20">
        <v>1</v>
      </c>
      <c r="E68" s="20"/>
      <c r="F68" s="20">
        <f>SUM(D68:E68)</f>
        <v>1</v>
      </c>
      <c r="G68" s="77"/>
      <c r="H68" s="57">
        <f>SUM(F68:G68)</f>
        <v>1</v>
      </c>
    </row>
    <row r="69" spans="1:8" s="1" customFormat="1" ht="32.25" customHeight="1" x14ac:dyDescent="0.25">
      <c r="A69" s="25" t="s">
        <v>11</v>
      </c>
      <c r="B69" s="58" t="s">
        <v>68</v>
      </c>
      <c r="C69" s="39" t="s">
        <v>50</v>
      </c>
      <c r="D69" s="20">
        <v>1562.152</v>
      </c>
      <c r="E69" s="20">
        <v>78.171999999999997</v>
      </c>
      <c r="F69" s="20">
        <f>D69+E69</f>
        <v>1640.3240000000001</v>
      </c>
      <c r="G69" s="77"/>
      <c r="H69" s="57">
        <f t="shared" ref="H69:H71" si="22">SUM(F69:G69)</f>
        <v>1640.3240000000001</v>
      </c>
    </row>
    <row r="70" spans="1:8" s="1" customFormat="1" ht="47.25" x14ac:dyDescent="0.25">
      <c r="A70" s="58">
        <v>962</v>
      </c>
      <c r="B70" s="58" t="s">
        <v>68</v>
      </c>
      <c r="C70" s="56" t="s">
        <v>75</v>
      </c>
      <c r="D70" s="55">
        <v>140.392</v>
      </c>
      <c r="E70" s="55">
        <v>59.207999999999998</v>
      </c>
      <c r="F70" s="20">
        <f>D70+E70</f>
        <v>199.6</v>
      </c>
      <c r="G70" s="77"/>
      <c r="H70" s="57">
        <f t="shared" si="22"/>
        <v>199.6</v>
      </c>
    </row>
    <row r="71" spans="1:8" s="1" customFormat="1" ht="31.5" x14ac:dyDescent="0.25">
      <c r="A71" s="58">
        <v>950</v>
      </c>
      <c r="B71" s="63" t="s">
        <v>77</v>
      </c>
      <c r="C71" s="41" t="s">
        <v>78</v>
      </c>
      <c r="D71" s="57">
        <v>290</v>
      </c>
      <c r="E71" s="57"/>
      <c r="F71" s="20">
        <f>D71+E71</f>
        <v>290</v>
      </c>
      <c r="G71" s="77"/>
      <c r="H71" s="57">
        <f t="shared" si="22"/>
        <v>290</v>
      </c>
    </row>
    <row r="72" spans="1:8" s="1" customFormat="1" x14ac:dyDescent="0.25">
      <c r="A72" s="18">
        <v>0</v>
      </c>
      <c r="B72" s="66" t="s">
        <v>101</v>
      </c>
      <c r="C72" s="64" t="s">
        <v>99</v>
      </c>
      <c r="D72" s="65">
        <f>SUM(D73)</f>
        <v>100</v>
      </c>
      <c r="E72" s="65">
        <f t="shared" ref="E72:H72" si="23">SUM(E73)</f>
        <v>0</v>
      </c>
      <c r="F72" s="65">
        <f t="shared" si="23"/>
        <v>100</v>
      </c>
      <c r="G72" s="65">
        <f t="shared" si="23"/>
        <v>0</v>
      </c>
      <c r="H72" s="65">
        <f t="shared" si="23"/>
        <v>100</v>
      </c>
    </row>
    <row r="73" spans="1:8" s="1" customFormat="1" ht="33" customHeight="1" x14ac:dyDescent="0.25">
      <c r="A73" s="58">
        <v>950</v>
      </c>
      <c r="B73" s="63" t="s">
        <v>102</v>
      </c>
      <c r="C73" s="41" t="s">
        <v>100</v>
      </c>
      <c r="D73" s="57">
        <v>100</v>
      </c>
      <c r="E73" s="57">
        <v>0</v>
      </c>
      <c r="F73" s="20">
        <f>SUM(D73:E73)</f>
        <v>100</v>
      </c>
      <c r="G73" s="77"/>
      <c r="H73" s="57">
        <f>SUM(F73:G73)</f>
        <v>100</v>
      </c>
    </row>
    <row r="74" spans="1:8" s="1" customFormat="1" ht="30.75" customHeight="1" x14ac:dyDescent="0.25">
      <c r="A74" s="26" t="s">
        <v>7</v>
      </c>
      <c r="B74" s="18" t="s">
        <v>69</v>
      </c>
      <c r="C74" s="53" t="s">
        <v>70</v>
      </c>
      <c r="D74" s="22">
        <f t="shared" ref="D74:E74" si="24">SUM(D75:D78)</f>
        <v>-338.78100000000001</v>
      </c>
      <c r="E74" s="22">
        <f t="shared" si="24"/>
        <v>0</v>
      </c>
      <c r="F74" s="22">
        <f>SUM(F75:F78)</f>
        <v>-338.78100000000001</v>
      </c>
      <c r="G74" s="22">
        <f t="shared" ref="G74:H74" si="25">SUM(G75:G78)</f>
        <v>0</v>
      </c>
      <c r="H74" s="22">
        <f t="shared" si="25"/>
        <v>-338.78100000000001</v>
      </c>
    </row>
    <row r="75" spans="1:8" s="1" customFormat="1" ht="31.5" x14ac:dyDescent="0.25">
      <c r="A75" s="25" t="s">
        <v>10</v>
      </c>
      <c r="B75" s="67" t="s">
        <v>71</v>
      </c>
      <c r="C75" s="54" t="s">
        <v>72</v>
      </c>
      <c r="D75" s="20">
        <v>-80.66</v>
      </c>
      <c r="E75" s="20"/>
      <c r="F75" s="20">
        <f t="shared" si="5"/>
        <v>-80.66</v>
      </c>
      <c r="G75" s="77"/>
      <c r="H75" s="57">
        <f>SUM(F75:G75)</f>
        <v>-80.66</v>
      </c>
    </row>
    <row r="76" spans="1:8" s="1" customFormat="1" ht="31.5" x14ac:dyDescent="0.25">
      <c r="A76" s="25" t="s">
        <v>8</v>
      </c>
      <c r="B76" s="67" t="s">
        <v>71</v>
      </c>
      <c r="C76" s="54" t="s">
        <v>72</v>
      </c>
      <c r="D76" s="20">
        <v>-4.0170000000000003</v>
      </c>
      <c r="E76" s="20"/>
      <c r="F76" s="20">
        <f t="shared" si="5"/>
        <v>-4.0170000000000003</v>
      </c>
      <c r="G76" s="77"/>
      <c r="H76" s="57">
        <f t="shared" ref="H76:H78" si="26">SUM(F76:G76)</f>
        <v>-4.0170000000000003</v>
      </c>
    </row>
    <row r="77" spans="1:8" s="1" customFormat="1" ht="31.5" x14ac:dyDescent="0.25">
      <c r="A77" s="25" t="s">
        <v>9</v>
      </c>
      <c r="B77" s="67" t="s">
        <v>71</v>
      </c>
      <c r="C77" s="54" t="s">
        <v>72</v>
      </c>
      <c r="D77" s="20">
        <v>-239.94300000000001</v>
      </c>
      <c r="E77" s="20"/>
      <c r="F77" s="20">
        <f t="shared" ref="F77:F78" si="27">D77+E77</f>
        <v>-239.94300000000001</v>
      </c>
      <c r="G77" s="77"/>
      <c r="H77" s="57">
        <f t="shared" si="26"/>
        <v>-239.94300000000001</v>
      </c>
    </row>
    <row r="78" spans="1:8" s="1" customFormat="1" ht="31.5" x14ac:dyDescent="0.25">
      <c r="A78" s="25" t="s">
        <v>11</v>
      </c>
      <c r="B78" s="67" t="s">
        <v>71</v>
      </c>
      <c r="C78" s="54" t="s">
        <v>111</v>
      </c>
      <c r="D78" s="20">
        <v>-14.161</v>
      </c>
      <c r="E78" s="20"/>
      <c r="F78" s="20">
        <f t="shared" si="27"/>
        <v>-14.161</v>
      </c>
      <c r="G78" s="77"/>
      <c r="H78" s="57">
        <f t="shared" si="26"/>
        <v>-14.161</v>
      </c>
    </row>
    <row r="79" spans="1:8" hidden="1" x14ac:dyDescent="0.25">
      <c r="A79" s="8" t="s">
        <v>10</v>
      </c>
      <c r="D79" s="24">
        <f>SUM(D17:D18,D21,D25:D30,D47:D54,D62,D68,D71,D73,D75)</f>
        <v>9516.4939999999988</v>
      </c>
      <c r="E79" s="24">
        <f t="shared" ref="E79:F79" si="28">SUM(E17:E18,E21,E25:E30,E47:E54,E62,E68,E71,E73,E75)</f>
        <v>65.150000000000006</v>
      </c>
      <c r="F79" s="24">
        <f t="shared" si="28"/>
        <v>9581.6440000000002</v>
      </c>
    </row>
    <row r="80" spans="1:8" hidden="1" x14ac:dyDescent="0.25">
      <c r="A80" s="8" t="s">
        <v>8</v>
      </c>
      <c r="D80" s="24">
        <f>SUM(D14:D15,D31,D55,D76)</f>
        <v>80973.782999999996</v>
      </c>
      <c r="E80" s="24">
        <f t="shared" ref="E80:F80" si="29">SUM(E14:E15,E31,E55,E76)</f>
        <v>1123.2</v>
      </c>
      <c r="F80" s="24">
        <f t="shared" si="29"/>
        <v>82096.982999999993</v>
      </c>
    </row>
    <row r="81" spans="1:6" hidden="1" x14ac:dyDescent="0.25">
      <c r="A81" s="8" t="s">
        <v>9</v>
      </c>
      <c r="D81" s="24">
        <f>SUM(D20,D32:D37,D44,D56:D60,D64:D66,D77)</f>
        <v>85562.056999999986</v>
      </c>
      <c r="E81" s="24">
        <f t="shared" ref="E81:F81" si="30">SUM(E20,E32:E37,E44,E56:E60,E64:E66,E77)</f>
        <v>959.9</v>
      </c>
      <c r="F81" s="24">
        <f t="shared" si="30"/>
        <v>86521.956999999995</v>
      </c>
    </row>
    <row r="82" spans="1:6" hidden="1" x14ac:dyDescent="0.25">
      <c r="A82" s="8" t="s">
        <v>11</v>
      </c>
      <c r="D82" s="24">
        <f>SUM(D19,D22,D38:D42,D61,D69,D78)</f>
        <v>7945.1760000000004</v>
      </c>
      <c r="E82" s="24">
        <f t="shared" ref="E82:F82" si="31">SUM(E19,E22,E38:E42,E61,E69,E78)</f>
        <v>1651.2719999999999</v>
      </c>
      <c r="F82" s="24">
        <f t="shared" si="31"/>
        <v>9596.4480000000003</v>
      </c>
    </row>
    <row r="83" spans="1:6" hidden="1" x14ac:dyDescent="0.25">
      <c r="A83" s="8" t="s">
        <v>76</v>
      </c>
      <c r="D83" s="24">
        <f>SUM(D70)</f>
        <v>140.392</v>
      </c>
      <c r="E83" s="24">
        <f t="shared" ref="E83:F83" si="32">SUM(E70)</f>
        <v>59.207999999999998</v>
      </c>
      <c r="F83" s="24">
        <f t="shared" si="32"/>
        <v>199.6</v>
      </c>
    </row>
    <row r="84" spans="1:6" hidden="1" x14ac:dyDescent="0.25">
      <c r="D84" s="49">
        <f>SUM(D79:D83)</f>
        <v>184137.90199999997</v>
      </c>
      <c r="E84" s="49">
        <f t="shared" ref="E84:F84" si="33">SUM(E79:E83)</f>
        <v>3858.73</v>
      </c>
      <c r="F84" s="49">
        <f t="shared" si="33"/>
        <v>187996.63199999998</v>
      </c>
    </row>
  </sheetData>
  <mergeCells count="11">
    <mergeCell ref="F9:F10"/>
    <mergeCell ref="G9:G10"/>
    <mergeCell ref="H9:H10"/>
    <mergeCell ref="A5:D5"/>
    <mergeCell ref="A6:F6"/>
    <mergeCell ref="A7:F7"/>
    <mergeCell ref="A9:A10"/>
    <mergeCell ref="B9:B10"/>
    <mergeCell ref="C9:C10"/>
    <mergeCell ref="D9:D10"/>
    <mergeCell ref="E9:E10"/>
  </mergeCells>
  <printOptions horizontalCentered="1"/>
  <pageMargins left="0.39370078740157483" right="0" top="0.78740157480314965" bottom="0.78740157480314965" header="0" footer="0"/>
  <pageSetup paperSize="9" scale="50" orientation="portrait" r:id="rId1"/>
  <headerFooter alignWithMargins="0"/>
  <rowBreaks count="1" manualBreakCount="1">
    <brk id="4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</vt:lpstr>
      <vt:lpstr>'2017'!Заголовки_для_печати</vt:lpstr>
      <vt:lpstr>'2017'!Область_печати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fin</cp:lastModifiedBy>
  <cp:lastPrinted>2017-12-28T06:24:50Z</cp:lastPrinted>
  <dcterms:created xsi:type="dcterms:W3CDTF">2001-12-21T04:25:37Z</dcterms:created>
  <dcterms:modified xsi:type="dcterms:W3CDTF">2017-12-20T06:35:18Z</dcterms:modified>
</cp:coreProperties>
</file>