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150" windowWidth="9420" windowHeight="4950"/>
  </bookViews>
  <sheets>
    <sheet name="2016 (2)" sheetId="6" r:id="rId1"/>
    <sheet name="2016" sheetId="5" r:id="rId2"/>
    <sheet name="2009" sheetId="4" r:id="rId3"/>
  </sheets>
  <definedNames>
    <definedName name="_xlnm.Print_Area" localSheetId="2">'2009'!$A$1:$E$86</definedName>
    <definedName name="_xlnm.Print_Area" localSheetId="1">'2016'!$A$1:$E$33</definedName>
    <definedName name="_xlnm.Print_Area" localSheetId="0">'2016 (2)'!$A$1:$E$32</definedName>
  </definedNames>
  <calcPr calcId="145621"/>
</workbook>
</file>

<file path=xl/calcChain.xml><?xml version="1.0" encoding="utf-8"?>
<calcChain xmlns="http://schemas.openxmlformats.org/spreadsheetml/2006/main">
  <c r="E12" i="6"/>
  <c r="E30"/>
  <c r="E17"/>
  <c r="E18"/>
  <c r="D15"/>
  <c r="C15"/>
  <c r="C31"/>
  <c r="E32" l="1"/>
  <c r="E29"/>
  <c r="E27"/>
  <c r="E25"/>
  <c r="E23"/>
  <c r="E22"/>
  <c r="E20"/>
  <c r="E16"/>
  <c r="E15" s="1"/>
  <c r="E14"/>
  <c r="D31" l="1"/>
  <c r="E31"/>
  <c r="D28"/>
  <c r="E28"/>
  <c r="D26"/>
  <c r="E26"/>
  <c r="D24"/>
  <c r="E24"/>
  <c r="D21"/>
  <c r="E21"/>
  <c r="D19"/>
  <c r="E19"/>
  <c r="D13"/>
  <c r="E13"/>
  <c r="D11"/>
  <c r="E11"/>
  <c r="D10" l="1"/>
  <c r="E10"/>
  <c r="C11"/>
  <c r="C13" l="1"/>
  <c r="C24"/>
  <c r="C28" l="1"/>
  <c r="C26"/>
  <c r="C21"/>
  <c r="C19"/>
  <c r="C10" l="1"/>
  <c r="E6" i="5" l="1"/>
  <c r="E8"/>
  <c r="E10"/>
  <c r="E11"/>
  <c r="E13"/>
  <c r="E15"/>
  <c r="E16"/>
  <c r="E18"/>
  <c r="E20"/>
  <c r="E22"/>
  <c r="E24"/>
  <c r="E25"/>
  <c r="E26"/>
  <c r="E27"/>
  <c r="E28"/>
  <c r="E29"/>
  <c r="E30"/>
  <c r="E32"/>
  <c r="E33"/>
  <c r="D5" l="1"/>
  <c r="D7"/>
  <c r="D9"/>
  <c r="D12"/>
  <c r="D14"/>
  <c r="D17"/>
  <c r="D19"/>
  <c r="D21"/>
  <c r="D23"/>
  <c r="D31"/>
  <c r="D4" l="1"/>
  <c r="C7"/>
  <c r="E7" s="1"/>
  <c r="C5" l="1"/>
  <c r="E5" s="1"/>
  <c r="C9"/>
  <c r="E9" s="1"/>
  <c r="C12"/>
  <c r="E12" s="1"/>
  <c r="C14"/>
  <c r="E14" s="1"/>
  <c r="C17"/>
  <c r="E17" s="1"/>
  <c r="C19"/>
  <c r="E19" s="1"/>
  <c r="C21"/>
  <c r="E21" s="1"/>
  <c r="C23"/>
  <c r="E23" s="1"/>
  <c r="C31"/>
  <c r="E31" s="1"/>
  <c r="C4" l="1"/>
  <c r="E4" s="1"/>
  <c r="E33" i="4"/>
  <c r="E61"/>
  <c r="D79"/>
  <c r="D54"/>
  <c r="D48" s="1"/>
  <c r="C54"/>
  <c r="C48" s="1"/>
  <c r="E47"/>
  <c r="D44"/>
  <c r="C44"/>
  <c r="E82"/>
  <c r="E83"/>
  <c r="E59"/>
  <c r="E57"/>
  <c r="E52"/>
  <c r="E49"/>
  <c r="E46"/>
  <c r="E10"/>
  <c r="C79"/>
  <c r="E77"/>
  <c r="D40"/>
  <c r="D19"/>
  <c r="C19"/>
  <c r="D6"/>
  <c r="C6"/>
  <c r="C5" s="1"/>
  <c r="D84"/>
  <c r="C84"/>
  <c r="D67"/>
  <c r="D64" s="1"/>
  <c r="C67"/>
  <c r="C64" s="1"/>
  <c r="E7"/>
  <c r="E85"/>
  <c r="E42"/>
  <c r="C30"/>
  <c r="D24"/>
  <c r="E70"/>
  <c r="E65"/>
  <c r="E66"/>
  <c r="E51"/>
  <c r="E38"/>
  <c r="E15"/>
  <c r="D14"/>
  <c r="E13"/>
  <c r="E9"/>
  <c r="E78"/>
  <c r="C11"/>
  <c r="C14"/>
  <c r="C16"/>
  <c r="C24"/>
  <c r="E24" s="1"/>
  <c r="C26"/>
  <c r="C28"/>
  <c r="C40"/>
  <c r="D11"/>
  <c r="D16"/>
  <c r="D26"/>
  <c r="D28"/>
  <c r="D30"/>
  <c r="E81"/>
  <c r="E27"/>
  <c r="E29"/>
  <c r="E21"/>
  <c r="E22"/>
  <c r="E74"/>
  <c r="E76"/>
  <c r="E71"/>
  <c r="E72"/>
  <c r="E73"/>
  <c r="E60"/>
  <c r="E58"/>
  <c r="E55"/>
  <c r="E8"/>
  <c r="E12"/>
  <c r="E17"/>
  <c r="E18"/>
  <c r="E23"/>
  <c r="E25"/>
  <c r="E31"/>
  <c r="E32"/>
  <c r="E35"/>
  <c r="E36"/>
  <c r="E37"/>
  <c r="E39"/>
  <c r="E45"/>
  <c r="E68"/>
  <c r="E69"/>
  <c r="E75"/>
  <c r="D5"/>
  <c r="E40" l="1"/>
  <c r="E26"/>
  <c r="E19"/>
  <c r="E30"/>
  <c r="E16"/>
  <c r="E6"/>
  <c r="E11"/>
  <c r="E44"/>
  <c r="C4"/>
  <c r="E79"/>
  <c r="E54"/>
  <c r="E14"/>
  <c r="E84"/>
  <c r="E64"/>
  <c r="C43"/>
  <c r="E48"/>
  <c r="F6"/>
  <c r="E28"/>
  <c r="E5"/>
  <c r="D43"/>
  <c r="E67"/>
  <c r="D4"/>
  <c r="E4" l="1"/>
  <c r="C86"/>
  <c r="D86"/>
  <c r="E86" s="1"/>
  <c r="E43"/>
</calcChain>
</file>

<file path=xl/sharedStrings.xml><?xml version="1.0" encoding="utf-8"?>
<sst xmlns="http://schemas.openxmlformats.org/spreadsheetml/2006/main" count="298" uniqueCount="196">
  <si>
    <t>Налоги на совокупный доход</t>
  </si>
  <si>
    <t>Налог на доходы физических лиц</t>
  </si>
  <si>
    <t>Штрафные санкции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</si>
  <si>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</si>
  <si>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</si>
  <si>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</si>
  <si>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</si>
  <si>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</si>
  <si>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</si>
  <si>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</si>
  <si>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</si>
  <si>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</si>
  <si>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</si>
  <si>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</si>
  <si>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</si>
  <si>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200 00000 00 0000 000</t>
  </si>
  <si>
    <t>Итого безвозмездные поступления</t>
  </si>
  <si>
    <t>202 01001 05 0000 151</t>
  </si>
  <si>
    <t>890 00000 00 0000 000</t>
  </si>
  <si>
    <t>Всего доходов</t>
  </si>
  <si>
    <t>Код</t>
  </si>
  <si>
    <t>Наименование</t>
  </si>
  <si>
    <t>108 03010 01 0000 110</t>
  </si>
  <si>
    <t>108 07140 01 0000 110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</si>
  <si>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</si>
  <si>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101 02021 01 0000 110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</si>
  <si>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</si>
  <si>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Денежные взыскания (штрафы) за нарушение законодательства о налогах и сборах, предусмотренные статьями 116,117,118</t>
  </si>
  <si>
    <t>116 27000 00 0000 140</t>
  </si>
  <si>
    <t>Денежные взыскания (штрафы) за нарушение Федерального закона "О пожарной безопасности"</t>
  </si>
  <si>
    <t>116 28000 00 0000 140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</si>
  <si>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</si>
  <si>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116 30000 00 0000 140</t>
  </si>
  <si>
    <t>Денежные взыскания (штрафы) за административные правонарушения в области дорожного движения</t>
  </si>
  <si>
    <t>116 90050 05 0000 140</t>
  </si>
  <si>
    <t>202 03024 05 0000 151</t>
  </si>
  <si>
    <t>НАЛОГОВЫЕ И НЕНАЛОГОВЫЕ ДОХОДЫ</t>
  </si>
  <si>
    <t xml:space="preserve">Налоги на прибыль, доходы </t>
  </si>
  <si>
    <t xml:space="preserve"> 101 02000 01 0000 110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</si>
  <si>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</si>
  <si>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202 02999 05 0000 151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</si>
  <si>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</si>
  <si>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</si>
  <si>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117 00000 00 0000 000</t>
  </si>
  <si>
    <t>Прочие неналоговые доходы</t>
  </si>
  <si>
    <t>111 05035 05 0000 120</t>
  </si>
  <si>
    <t>101 02010 01 0000 110</t>
  </si>
  <si>
    <t>101 02022 01 0000 110</t>
  </si>
  <si>
    <t>тыс.руб.</t>
  </si>
  <si>
    <t>% исп. к год. плану</t>
  </si>
  <si>
    <t>108 00000 00 0000 000</t>
  </si>
  <si>
    <t>117 05050 05 0000 180</t>
  </si>
  <si>
    <t>Единый сельскохозяйственный налог</t>
  </si>
  <si>
    <t>105 03000 01 0000 110</t>
  </si>
  <si>
    <t>Субсидии на осуществление полночий в области здравоохранения (за исключением расходов по организации скорой мед.помощи, фельдшерско-акушерских пунктов)</t>
  </si>
  <si>
    <t xml:space="preserve">Дотация  на выравнивание уровня  бюджетной обеспеченности муниципальных районов (городских округов) из регионального фонда финансовой поддержки 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</si>
  <si>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</si>
  <si>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 унитарных предприятий, в том числе казенных)</t>
  </si>
  <si>
    <t>111 05010 10 0000 120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</si>
  <si>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</si>
  <si>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202 01000 00 0000 151</t>
  </si>
  <si>
    <t>Дотации бюджетам субъектов РФ и муниципальных образований</t>
  </si>
  <si>
    <t>202 02000 00 0000 151</t>
  </si>
  <si>
    <t>Субсидии бюджетам субъектов РФ и муниципальных образований</t>
  </si>
  <si>
    <t>202 02999 00 0000 151</t>
  </si>
  <si>
    <t>Прочие субсидии</t>
  </si>
  <si>
    <t>202 03000 00 0000 151</t>
  </si>
  <si>
    <t>Субвенции бюджетам субъектов РФ и муниципальных образований</t>
  </si>
  <si>
    <t>Субвенция бюджетам муниципальных районов на выполнение передаваемых полномочий субъектов РФ</t>
  </si>
  <si>
    <t>106 00000 00 0000 000</t>
  </si>
  <si>
    <t>Налоги на имущество</t>
  </si>
  <si>
    <t>106 06023 05 1000 110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</si>
  <si>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</si>
  <si>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114 00000 00 0000 000</t>
  </si>
  <si>
    <t>Доходы от продажи материальных и нематериальных активов</t>
  </si>
  <si>
    <t>114 06014 10 0000 430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</si>
  <si>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</si>
  <si>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202 03033 05 0000 151</t>
  </si>
  <si>
    <t>Доходы от продажи земельных участков, государственная собственность на которые не разграничена и которые расположены  в границах поселений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</si>
  <si>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</si>
  <si>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</si>
  <si>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</si>
  <si>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113 03050 05 0000 130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</si>
  <si>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</si>
  <si>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</si>
  <si>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Субвенции бюджетам муниципальных районов на оздоровление детей</t>
  </si>
  <si>
    <t>116 33050 05 0000 140</t>
  </si>
  <si>
    <t>202 04025 05 0000 151</t>
  </si>
  <si>
    <t>Межбюджетные трансферты, передаваемые бюджетам на комплектование книжных фондов библиотек муниципальных образований</t>
  </si>
  <si>
    <t>Ден.взыскания (штрафы) за нарушение зак-ва РФ о размещении заказов на поставки товаров, выполнение работ, оказание услуг для нужд муниципальных районов</t>
  </si>
  <si>
    <t>Субсидия бюджетам муниципальных районов (городских округов) на содержание инструкторов по физической культуре и спорту</t>
  </si>
  <si>
    <t>202 03021 05 0000 151</t>
  </si>
  <si>
    <t xml:space="preserve">Субвенции бюджетам муниципальных районов на ежемесячное денежное вознаграждение  за классное руководство </t>
  </si>
  <si>
    <t>202 02077 05 0000 151</t>
  </si>
  <si>
    <t>202 03002 05 0000 151</t>
  </si>
  <si>
    <t>202 04000 00 0000 151</t>
  </si>
  <si>
    <t>Иные межбюджетные трансферты</t>
  </si>
  <si>
    <t xml:space="preserve">Дотации бюджетам муниципальных районов на поддержку мер  по обеспечению сбалансированности бюджетов </t>
  </si>
  <si>
    <t>202 01003 05 0000 151</t>
  </si>
  <si>
    <t>Субсидии бюджетам муниципальных образований на софинансирование объектов капитального строительства муниципальной собственности</t>
  </si>
  <si>
    <t>Субсидии местным бюджетам на проведение кадастровых работ  по формированию земельных участков для реализации Закона Республики Бурятия от 16 октября 2002 г.  №115-III "О бесплатном предоставлении в собственность земельных участков, находящихся в государственной и муниципальной собственности"</t>
  </si>
  <si>
    <t>Субсидии бюджетам муниципальных образований на развитие общественной инфраструктуры</t>
  </si>
  <si>
    <t xml:space="preserve">Организация горячего питания детей, обучающихся в муниципальных общеобразовательных учреждениях </t>
  </si>
  <si>
    <t xml:space="preserve">Субвенции местным бюджетам  на осуществление органами местного самоуправления государственных полномочий по подготовке и проведению Всероссийской переписи населения 2010 года </t>
  </si>
  <si>
    <t>Субвенций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</si>
  <si>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 Субвенции местным бюджетам на осуществление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</si>
  <si>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местным бюджетам на осуществление отдельных государственных полмочий по уведомительной регистрации коллективных договоров</t>
  </si>
  <si>
    <t>Субвенции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</si>
  <si>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хранению,формированию,учету и использованию архивного фонда Республики Бурятия</t>
  </si>
  <si>
    <t>Субвенции местным бюджетам на администрирование передаваемых органам местного самоуправления государственных полномочий в соответствии с Законом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</si>
  <si>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местным бюджетам  на финансирование общеобразовательных учреждений в части реализации ими государственного стандарта  общего образования </t>
  </si>
  <si>
    <t>Субвенции местным бюджетам на оздоровление детей , за исключением   детей, находящихся в трудной жизненной ситуации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</si>
  <si>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</si>
  <si>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</si>
  <si>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219 00000 00 0000 000</t>
  </si>
  <si>
    <t>219 05000 05 0000 151</t>
  </si>
  <si>
    <t xml:space="preserve">Налог на доходы физических лиц с доходов, полученных в виде выигрышей и призов </t>
  </si>
  <si>
    <t>101 02040 01 1000 110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</si>
  <si>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</si>
  <si>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202 02024 05 0000 151</t>
  </si>
  <si>
    <t>Проценты, полученные от предоставления бюджетных кредитов внутри страны  за счет средств бюджетов муниципальных районов</t>
  </si>
  <si>
    <t xml:space="preserve"> 111 03050 05 0000 120</t>
  </si>
  <si>
    <t>117 01050 05 0000 180</t>
  </si>
  <si>
    <t>Невыясненные поступления, зачисляемые в бюджеты муниципальных районов</t>
  </si>
  <si>
    <t>202 02100 05 0000 151</t>
  </si>
  <si>
    <t>202 04035 05 0000 151</t>
  </si>
  <si>
    <t>Межбюджетные трансферты передаваемые бюджетам муниципальных районов на реализацию региональных программ модернизации здравоохранения субъектов РФ в части укрепления материально-технической базы</t>
  </si>
  <si>
    <t>Межбюджетные трансферты, передаваемые бюджетам муниципальныхъ районов на осуществление внедрения стандартов медицинской помощи, повышения доступности амбулаторной помощи</t>
  </si>
  <si>
    <t>Субсидии бюджетам муниципальных районов на организацию групп семейного воспитания для детей дошкольного возраста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</si>
  <si>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</si>
  <si>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202 04 012 05 0000 151</t>
  </si>
  <si>
    <t>план на 2011 г.</t>
  </si>
  <si>
    <t>Денежные взыскания (штрафы) за нарушение законодательства в области охраны окружающей среды</t>
  </si>
  <si>
    <t>116 03030 01 0000 140</t>
  </si>
  <si>
    <t>116 03010 01 0000 140</t>
  </si>
  <si>
    <t>Прочие дотации бюджетам муниципальных районов</t>
  </si>
  <si>
    <t>202 01999 05 0000 151</t>
  </si>
  <si>
    <t>Субсидии местным бюджетам на обеспечение профессиональной переподготовки, повышения квалификации глав муниципальных оборазований и муниципальных служащих</t>
  </si>
  <si>
    <t>Программа модернизации здравоохранения Республики Бурятия на 2011-2012 годы</t>
  </si>
  <si>
    <t>Субсидии бюджетам муниципальных  районов на  модернизацию   региональных   систем общего образования</t>
  </si>
  <si>
    <t>202 02145 05 0000 151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</si>
  <si>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</si>
  <si>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</si>
  <si>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 xml:space="preserve"> 116 25050 01 0000 140</t>
  </si>
  <si>
    <t xml:space="preserve"> 116 25060 01 0000 140</t>
  </si>
  <si>
    <t xml:space="preserve">Денежные взыскания (штрафы) за нарушение земельного законодательства </t>
  </si>
  <si>
    <t>Исполнение бюджета по доходам муниципального района на 01.11.2011 года</t>
  </si>
  <si>
    <t>Исп. на 01.11.11</t>
  </si>
  <si>
    <t>202 04034 05 0001 151</t>
  </si>
  <si>
    <t>Государственная поддержка граждан, нуждающихся в улучшении жилищных условий</t>
  </si>
  <si>
    <t>202 02051 05 0000 151</t>
  </si>
  <si>
    <t>Субсидии бюджетам муниципальных районов на реализацию федеральных целевых программ</t>
  </si>
  <si>
    <t>111 05013 10 0000 120</t>
  </si>
  <si>
    <t>113 01995 05 0000 130</t>
  </si>
  <si>
    <t>114 06013 10 0000 430</t>
  </si>
  <si>
    <t>116 25010 01 6000 140</t>
  </si>
  <si>
    <t>Денежные взыскания (штрафы) за нарушение законодательства Российской Федерации о недрах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</si>
  <si>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</si>
  <si>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</si>
  <si>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</si>
  <si>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</si>
  <si>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Уточненный план на 2015 г.</t>
  </si>
  <si>
    <t>Прогноз бюджета по доходам муниципального района на 2016 год</t>
  </si>
  <si>
    <t>Прогноз на 2016 г. (соглас. С МЭ)</t>
  </si>
  <si>
    <t>Отклонения              (+, -)</t>
  </si>
  <si>
    <t>000 100 00000 00 0000 000</t>
  </si>
  <si>
    <t>182 101 00000 00 0000 000</t>
  </si>
  <si>
    <t>182 101 02000 01 0000 110</t>
  </si>
  <si>
    <t>100 103 00000 00 0000 000</t>
  </si>
  <si>
    <t xml:space="preserve">182 105 00000 00 0000 000 </t>
  </si>
  <si>
    <t>182 105 02000 01 0000 110</t>
  </si>
  <si>
    <t>182 105 03000 01 0000 110</t>
  </si>
  <si>
    <t>000 108 00000 00 0000 000</t>
  </si>
  <si>
    <t>182 108 03010 01 0000 110</t>
  </si>
  <si>
    <t xml:space="preserve">950 111 00000 00 0000 000 </t>
  </si>
  <si>
    <t>950 111 05013 10 0000 120</t>
  </si>
  <si>
    <t>950 111 05035 05 0000 120</t>
  </si>
  <si>
    <t>048 112 00000 00 0000 000</t>
  </si>
  <si>
    <t>000 113 00000 00 0000 000</t>
  </si>
  <si>
    <t>960 113 01995 05 0000 130</t>
  </si>
  <si>
    <t>000 114 00000 00 0000 000</t>
  </si>
  <si>
    <t>950 114 06013 10 0000 430</t>
  </si>
  <si>
    <t>000 116 00000 00 0000 000</t>
  </si>
  <si>
    <t>182 105 04000 02 0000 110</t>
  </si>
  <si>
    <t>Налог, взимаемый в связи с применением патентной системы налогообложения</t>
  </si>
  <si>
    <t>000 117 00000 00 0000 000</t>
  </si>
  <si>
    <t>Поправка</t>
  </si>
  <si>
    <t>Сумма</t>
  </si>
  <si>
    <t>950 117 05050 05 0000 180</t>
  </si>
  <si>
    <t>Приложение 4</t>
  </si>
  <si>
    <t xml:space="preserve">  к Решению  Совета депутатов муниципального образования "Окинский район"</t>
  </si>
  <si>
    <t>"О бюджете муниципального района на 2017 год</t>
  </si>
  <si>
    <t>и на плановый период 2018 и 2019 годов"</t>
  </si>
  <si>
    <t xml:space="preserve">Прогноз поступления налоговых и неналоговых доходов  </t>
  </si>
  <si>
    <t xml:space="preserve">в  бюджет муниципального района на 2017 год  </t>
  </si>
  <si>
    <t>(тыс. руб.)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</si>
</sst>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23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67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0" xfId="0" applyFont="1"/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1" fillId="0" borderId="1" xfId="0" applyFont="1" applyFill="1" applyBorder="1"/>
    <xf numFmtId="164" fontId="2" fillId="0" borderId="2" xfId="0" applyNumberFormat="1" applyFont="1" applyFill="1" applyBorder="1"/>
    <xf numFmtId="0" fontId="9" fillId="0" borderId="1" xfId="0" applyFont="1" applyBorder="1" applyAlignment="1">
      <alignment wrapText="1"/>
    </xf>
    <xf numFmtId="164" fontId="8" fillId="0" borderId="1" xfId="0" applyNumberFormat="1" applyFont="1" applyFill="1" applyBorder="1"/>
    <xf numFmtId="0" fontId="8" fillId="0" borderId="1" xfId="0" applyFont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justify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wrapText="1" shrinkToFit="1"/>
    </xf>
    <xf numFmtId="0" fontId="9" fillId="0" borderId="0" xfId="0" applyFont="1" applyAlignment="1">
      <alignment wrapText="1" shrinkToFit="1"/>
    </xf>
    <xf numFmtId="0" fontId="5" fillId="0" borderId="1" xfId="0" applyFont="1" applyBorder="1" applyAlignment="1">
      <alignment horizontal="center" shrinkToFit="1"/>
    </xf>
    <xf numFmtId="0" fontId="6" fillId="0" borderId="1" xfId="0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center"/>
    </xf>
    <xf numFmtId="164" fontId="2" fillId="0" borderId="1" xfId="0" applyNumberFormat="1" applyFont="1" applyBorder="1"/>
    <xf numFmtId="164" fontId="0" fillId="0" borderId="1" xfId="0" applyNumberFormat="1" applyBorder="1"/>
    <xf numFmtId="2" fontId="8" fillId="0" borderId="1" xfId="0" applyNumberFormat="1" applyFont="1" applyFill="1" applyBorder="1"/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5" fillId="0" borderId="1" xfId="0" applyFont="1" applyBorder="1"/>
    <xf numFmtId="0" fontId="6" fillId="0" borderId="2" xfId="0" applyFont="1" applyBorder="1" applyAlignment="1">
      <alignment horizontal="center" vertical="justify"/>
    </xf>
    <xf numFmtId="0" fontId="12" fillId="0" borderId="1" xfId="0" applyFont="1" applyBorder="1" applyAlignment="1">
      <alignment wrapText="1"/>
    </xf>
    <xf numFmtId="0" fontId="6" fillId="0" borderId="1" xfId="0" applyFont="1" applyBorder="1"/>
    <xf numFmtId="0" fontId="5" fillId="0" borderId="3" xfId="0" applyNumberFormat="1" applyFont="1" applyBorder="1" applyAlignment="1">
      <alignment wrapText="1"/>
    </xf>
    <xf numFmtId="0" fontId="13" fillId="0" borderId="1" xfId="0" applyFont="1" applyFill="1" applyBorder="1" applyAlignment="1">
      <alignment horizontal="center" vertical="justify"/>
    </xf>
    <xf numFmtId="0" fontId="14" fillId="0" borderId="3" xfId="0" applyFont="1" applyBorder="1" applyAlignment="1">
      <alignment wrapText="1"/>
    </xf>
    <xf numFmtId="0" fontId="13" fillId="0" borderId="3" xfId="0" applyFont="1" applyFill="1" applyBorder="1" applyAlignment="1">
      <alignment horizontal="center" vertical="justify"/>
    </xf>
    <xf numFmtId="0" fontId="14" fillId="0" borderId="1" xfId="0" applyFont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0" fontId="15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0" fillId="0" borderId="1" xfId="0" applyNumberFormat="1" applyBorder="1"/>
    <xf numFmtId="164" fontId="8" fillId="0" borderId="1" xfId="0" applyNumberFormat="1" applyFont="1" applyBorder="1"/>
    <xf numFmtId="0" fontId="7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8" fillId="0" borderId="0" xfId="0" applyFont="1"/>
    <xf numFmtId="165" fontId="8" fillId="0" borderId="1" xfId="0" applyNumberFormat="1" applyFont="1" applyFill="1" applyBorder="1"/>
    <xf numFmtId="0" fontId="8" fillId="0" borderId="3" xfId="0" applyFont="1" applyFill="1" applyBorder="1"/>
    <xf numFmtId="0" fontId="8" fillId="0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 shrinkToFit="1"/>
    </xf>
    <xf numFmtId="0" fontId="12" fillId="0" borderId="1" xfId="0" applyFont="1" applyBorder="1" applyAlignment="1">
      <alignment wrapText="1" shrinkToFit="1"/>
    </xf>
    <xf numFmtId="0" fontId="5" fillId="0" borderId="5" xfId="0" applyFont="1" applyBorder="1" applyAlignment="1">
      <alignment wrapText="1" shrinkToFit="1"/>
    </xf>
    <xf numFmtId="0" fontId="5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2" fillId="0" borderId="1" xfId="0" applyNumberFormat="1" applyFont="1" applyFill="1" applyBorder="1"/>
    <xf numFmtId="2" fontId="0" fillId="0" borderId="1" xfId="0" applyNumberFormat="1" applyFill="1" applyBorder="1"/>
    <xf numFmtId="2" fontId="1" fillId="0" borderId="2" xfId="0" applyNumberFormat="1" applyFont="1" applyFill="1" applyBorder="1"/>
    <xf numFmtId="2" fontId="2" fillId="0" borderId="2" xfId="0" applyNumberFormat="1" applyFont="1" applyFill="1" applyBorder="1"/>
    <xf numFmtId="165" fontId="1" fillId="0" borderId="1" xfId="0" applyNumberFormat="1" applyFont="1" applyFill="1" applyBorder="1"/>
    <xf numFmtId="165" fontId="1" fillId="0" borderId="1" xfId="0" applyNumberFormat="1" applyFont="1" applyBorder="1"/>
    <xf numFmtId="165" fontId="0" fillId="0" borderId="0" xfId="0" applyNumberFormat="1"/>
    <xf numFmtId="2" fontId="0" fillId="0" borderId="1" xfId="0" applyNumberFormat="1" applyFont="1" applyFill="1" applyBorder="1"/>
    <xf numFmtId="165" fontId="0" fillId="0" borderId="1" xfId="0" applyNumberFormat="1" applyFill="1" applyBorder="1"/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1" fillId="0" borderId="1" xfId="0" applyNumberFormat="1" applyFont="1" applyBorder="1"/>
    <xf numFmtId="0" fontId="6" fillId="0" borderId="3" xfId="0" applyFont="1" applyBorder="1" applyAlignment="1">
      <alignment horizontal="center"/>
    </xf>
    <xf numFmtId="0" fontId="9" fillId="2" borderId="1" xfId="0" applyFont="1" applyFill="1" applyBorder="1" applyAlignment="1">
      <alignment vertical="justify" wrapText="1"/>
    </xf>
    <xf numFmtId="0" fontId="12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justify" wrapText="1"/>
    </xf>
    <xf numFmtId="0" fontId="9" fillId="0" borderId="1" xfId="0" applyNumberFormat="1" applyFont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top"/>
    </xf>
    <xf numFmtId="3" fontId="12" fillId="0" borderId="1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wrapText="1"/>
    </xf>
    <xf numFmtId="2" fontId="1" fillId="0" borderId="1" xfId="0" applyNumberFormat="1" applyFont="1" applyBorder="1"/>
    <xf numFmtId="0" fontId="16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wrapText="1"/>
    </xf>
    <xf numFmtId="0" fontId="5" fillId="0" borderId="3" xfId="0" applyFont="1" applyBorder="1" applyAlignment="1">
      <alignment horizontal="left" wrapText="1"/>
    </xf>
    <xf numFmtId="164" fontId="0" fillId="0" borderId="2" xfId="0" applyNumberFormat="1" applyFont="1" applyFill="1" applyBorder="1"/>
    <xf numFmtId="164" fontId="0" fillId="0" borderId="1" xfId="0" applyNumberFormat="1" applyFont="1" applyFill="1" applyBorder="1"/>
    <xf numFmtId="0" fontId="5" fillId="0" borderId="3" xfId="0" applyFont="1" applyFill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2" fillId="0" borderId="1" xfId="0" applyFont="1" applyFill="1" applyBorder="1" applyAlignment="1">
      <alignment horizontal="left" vertical="justify" wrapText="1"/>
    </xf>
    <xf numFmtId="49" fontId="6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165" fontId="0" fillId="0" borderId="1" xfId="0" applyNumberFormat="1" applyFont="1" applyFill="1" applyBorder="1"/>
    <xf numFmtId="0" fontId="9" fillId="0" borderId="3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9" fillId="0" borderId="1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left" vertical="justify" wrapText="1"/>
    </xf>
    <xf numFmtId="0" fontId="0" fillId="0" borderId="1" xfId="0" applyFont="1" applyBorder="1" applyAlignment="1">
      <alignment wrapText="1"/>
    </xf>
    <xf numFmtId="0" fontId="9" fillId="0" borderId="5" xfId="0" applyFont="1" applyBorder="1" applyAlignment="1">
      <alignment horizontal="justify" wrapText="1" shrinkToFit="1"/>
    </xf>
    <xf numFmtId="49" fontId="15" fillId="3" borderId="1" xfId="1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justify" wrapText="1"/>
    </xf>
    <xf numFmtId="0" fontId="2" fillId="0" borderId="0" xfId="0" applyFont="1" applyAlignment="1">
      <alignment horizontal="center"/>
    </xf>
    <xf numFmtId="166" fontId="2" fillId="0" borderId="1" xfId="0" applyNumberFormat="1" applyFont="1" applyFill="1" applyBorder="1"/>
    <xf numFmtId="166" fontId="1" fillId="0" borderId="1" xfId="0" applyNumberFormat="1" applyFont="1" applyFill="1" applyBorder="1"/>
    <xf numFmtId="166" fontId="8" fillId="0" borderId="1" xfId="0" applyNumberFormat="1" applyFont="1" applyFill="1" applyBorder="1"/>
    <xf numFmtId="166" fontId="0" fillId="0" borderId="1" xfId="0" applyNumberFormat="1" applyBorder="1"/>
    <xf numFmtId="166" fontId="1" fillId="0" borderId="1" xfId="0" applyNumberFormat="1" applyFont="1" applyBorder="1"/>
    <xf numFmtId="166" fontId="2" fillId="0" borderId="2" xfId="0" applyNumberFormat="1" applyFont="1" applyFill="1" applyBorder="1"/>
    <xf numFmtId="166" fontId="0" fillId="0" borderId="1" xfId="0" applyNumberFormat="1" applyFont="1" applyFill="1" applyBorder="1"/>
    <xf numFmtId="166" fontId="2" fillId="0" borderId="1" xfId="0" applyNumberFormat="1" applyFont="1" applyBorder="1"/>
    <xf numFmtId="0" fontId="0" fillId="0" borderId="1" xfId="0" applyBorder="1" applyAlignment="1">
      <alignment horizontal="center" wrapText="1"/>
    </xf>
    <xf numFmtId="166" fontId="0" fillId="0" borderId="1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2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" fillId="0" borderId="0" xfId="0" applyFont="1" applyAlignment="1"/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justify" wrapText="1" shrinkToFit="1"/>
    </xf>
    <xf numFmtId="0" fontId="21" fillId="0" borderId="1" xfId="0" applyFont="1" applyBorder="1" applyAlignment="1">
      <alignment horizontal="justify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0" fillId="0" borderId="1" xfId="0" applyFont="1" applyBorder="1" applyAlignment="1">
      <alignment horizontal="center"/>
    </xf>
    <xf numFmtId="167" fontId="20" fillId="0" borderId="1" xfId="0" applyNumberFormat="1" applyFont="1" applyFill="1" applyBorder="1"/>
    <xf numFmtId="0" fontId="20" fillId="0" borderId="1" xfId="0" applyFont="1" applyBorder="1"/>
    <xf numFmtId="0" fontId="21" fillId="0" borderId="1" xfId="0" applyFont="1" applyBorder="1"/>
    <xf numFmtId="167" fontId="21" fillId="0" borderId="1" xfId="0" applyNumberFormat="1" applyFont="1" applyBorder="1"/>
    <xf numFmtId="49" fontId="20" fillId="3" borderId="1" xfId="1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justify" wrapText="1"/>
    </xf>
    <xf numFmtId="167" fontId="21" fillId="3" borderId="1" xfId="0" applyNumberFormat="1" applyFont="1" applyFill="1" applyBorder="1" applyAlignment="1">
      <alignment horizontal="right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6" xfId="0" applyFont="1" applyBorder="1" applyAlignment="1">
      <alignment horizontal="justify" wrapText="1"/>
    </xf>
    <xf numFmtId="167" fontId="22" fillId="0" borderId="1" xfId="0" applyNumberFormat="1" applyFont="1" applyBorder="1"/>
    <xf numFmtId="0" fontId="21" fillId="0" borderId="0" xfId="0" applyFont="1" applyAlignment="1">
      <alignment horizontal="justify" wrapText="1"/>
    </xf>
    <xf numFmtId="0" fontId="20" fillId="0" borderId="1" xfId="0" applyFont="1" applyBorder="1" applyAlignment="1">
      <alignment horizontal="justify" wrapText="1"/>
    </xf>
    <xf numFmtId="0" fontId="21" fillId="0" borderId="3" xfId="0" applyNumberFormat="1" applyFont="1" applyBorder="1" applyAlignment="1">
      <alignment horizontal="justify" wrapText="1"/>
    </xf>
    <xf numFmtId="0" fontId="20" fillId="0" borderId="1" xfId="0" applyFont="1" applyBorder="1" applyAlignment="1">
      <alignment horizontal="left" wrapText="1"/>
    </xf>
    <xf numFmtId="167" fontId="21" fillId="3" borderId="2" xfId="0" applyNumberFormat="1" applyFont="1" applyFill="1" applyBorder="1"/>
    <xf numFmtId="167" fontId="21" fillId="3" borderId="1" xfId="0" applyNumberFormat="1" applyFont="1" applyFill="1" applyBorder="1"/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justify"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justify" wrapText="1"/>
    </xf>
    <xf numFmtId="0" fontId="20" fillId="0" borderId="1" xfId="0" applyFont="1" applyBorder="1" applyAlignment="1">
      <alignment horizontal="justify"/>
    </xf>
    <xf numFmtId="167" fontId="20" fillId="0" borderId="1" xfId="0" applyNumberFormat="1" applyFont="1" applyBorder="1"/>
    <xf numFmtId="0" fontId="21" fillId="0" borderId="1" xfId="0" applyFont="1" applyBorder="1" applyAlignment="1">
      <alignment horizontal="justify"/>
    </xf>
    <xf numFmtId="4" fontId="21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0"/>
  <sheetViews>
    <sheetView tabSelected="1" zoomScaleSheetLayoutView="79" workbookViewId="0">
      <pane xSplit="2" ySplit="10" topLeftCell="C11" activePane="bottomRight" state="frozen"/>
      <selection pane="topRight" activeCell="C1" sqref="C1"/>
      <selection pane="bottomLeft" activeCell="A5" sqref="A5"/>
      <selection pane="bottomRight" activeCell="D17" sqref="D17"/>
    </sheetView>
  </sheetViews>
  <sheetFormatPr defaultRowHeight="12.75"/>
  <cols>
    <col min="1" max="1" width="27.28515625" style="125" customWidth="1"/>
    <col min="2" max="2" width="59.7109375" customWidth="1"/>
    <col min="3" max="3" width="0.140625" customWidth="1"/>
    <col min="4" max="4" width="12.140625" hidden="1" customWidth="1"/>
    <col min="5" max="5" width="14.5703125" customWidth="1"/>
    <col min="6" max="7" width="11.7109375" bestFit="1" customWidth="1"/>
  </cols>
  <sheetData>
    <row r="1" spans="1:5">
      <c r="A1" s="130"/>
      <c r="B1" s="130"/>
      <c r="D1" s="130"/>
      <c r="E1" s="128" t="s">
        <v>189</v>
      </c>
    </row>
    <row r="2" spans="1:5">
      <c r="A2" s="124"/>
      <c r="B2" s="124"/>
      <c r="E2" s="128" t="s">
        <v>190</v>
      </c>
    </row>
    <row r="3" spans="1:5">
      <c r="A3" s="124"/>
      <c r="B3" s="113"/>
      <c r="E3" s="128" t="s">
        <v>191</v>
      </c>
    </row>
    <row r="4" spans="1:5">
      <c r="A4" s="127"/>
      <c r="B4" s="127"/>
      <c r="E4" s="128" t="s">
        <v>192</v>
      </c>
    </row>
    <row r="5" spans="1:5">
      <c r="A5" s="127"/>
      <c r="B5" s="127"/>
      <c r="E5" s="128"/>
    </row>
    <row r="6" spans="1:5" ht="15.75">
      <c r="A6" s="129"/>
      <c r="B6" s="129" t="s">
        <v>193</v>
      </c>
      <c r="C6" s="137"/>
      <c r="D6" s="137"/>
      <c r="E6" s="138"/>
    </row>
    <row r="7" spans="1:5" ht="15.75">
      <c r="A7" s="129"/>
      <c r="B7" s="129" t="s">
        <v>194</v>
      </c>
      <c r="C7" s="137"/>
      <c r="D7" s="137"/>
      <c r="E7" s="137"/>
    </row>
    <row r="8" spans="1:5" ht="15.75">
      <c r="A8" s="129"/>
      <c r="B8" s="129"/>
      <c r="C8" s="129"/>
      <c r="D8" s="129"/>
      <c r="E8" s="133" t="s">
        <v>195</v>
      </c>
    </row>
    <row r="9" spans="1:5" ht="35.25" customHeight="1">
      <c r="A9" s="134" t="s">
        <v>20</v>
      </c>
      <c r="B9" s="134" t="s">
        <v>21</v>
      </c>
      <c r="C9" s="131" t="s">
        <v>187</v>
      </c>
      <c r="D9" s="132" t="s">
        <v>186</v>
      </c>
      <c r="E9" s="132" t="s">
        <v>187</v>
      </c>
    </row>
    <row r="10" spans="1:5" s="1" customFormat="1" ht="15.75">
      <c r="A10" s="139" t="s">
        <v>165</v>
      </c>
      <c r="B10" s="139" t="s">
        <v>36</v>
      </c>
      <c r="C10" s="140">
        <f>SUM(C11,C13,C15,C19,C21,C24,C26,C28,C30,C31)</f>
        <v>97962.036999999997</v>
      </c>
      <c r="D10" s="140">
        <f>SUM(D11,D13,D15,D19,D21,D24,D26,D28,D30,D31)</f>
        <v>7268</v>
      </c>
      <c r="E10" s="140">
        <f>SUM(E11,E13,E15,E19,E21,E24,E26,E28,E30,E31)</f>
        <v>105230.037</v>
      </c>
    </row>
    <row r="11" spans="1:5" s="1" customFormat="1" ht="15.75">
      <c r="A11" s="139" t="s">
        <v>166</v>
      </c>
      <c r="B11" s="141" t="s">
        <v>37</v>
      </c>
      <c r="C11" s="140">
        <f>SUM(C12)</f>
        <v>82635.600000000006</v>
      </c>
      <c r="D11" s="140">
        <f t="shared" ref="D11:E11" si="0">SUM(D12)</f>
        <v>7257.5230000000001</v>
      </c>
      <c r="E11" s="140">
        <f t="shared" si="0"/>
        <v>89893.123000000007</v>
      </c>
    </row>
    <row r="12" spans="1:5" ht="15.75">
      <c r="A12" s="134" t="s">
        <v>167</v>
      </c>
      <c r="B12" s="142" t="s">
        <v>1</v>
      </c>
      <c r="C12" s="143">
        <v>82635.600000000006</v>
      </c>
      <c r="D12" s="143">
        <v>7257.5230000000001</v>
      </c>
      <c r="E12" s="143">
        <f>SUM(C12:D12)</f>
        <v>89893.123000000007</v>
      </c>
    </row>
    <row r="13" spans="1:5" ht="31.5">
      <c r="A13" s="144" t="s">
        <v>168</v>
      </c>
      <c r="B13" s="145" t="s">
        <v>160</v>
      </c>
      <c r="C13" s="140">
        <f>SUM(C14:C14)</f>
        <v>9181.3590000000004</v>
      </c>
      <c r="D13" s="140">
        <f>SUM(D14:D14)</f>
        <v>0</v>
      </c>
      <c r="E13" s="140">
        <f>SUM(E14:E14)</f>
        <v>9181.3590000000004</v>
      </c>
    </row>
    <row r="14" spans="1:5" ht="31.5">
      <c r="A14" s="134" t="s">
        <v>158</v>
      </c>
      <c r="B14" s="135" t="s">
        <v>157</v>
      </c>
      <c r="C14" s="146">
        <v>9181.3590000000004</v>
      </c>
      <c r="D14" s="146"/>
      <c r="E14" s="143">
        <f>SUM(C14:D14)</f>
        <v>9181.3590000000004</v>
      </c>
    </row>
    <row r="15" spans="1:5" ht="15.75">
      <c r="A15" s="139" t="s">
        <v>169</v>
      </c>
      <c r="B15" s="141" t="s">
        <v>0</v>
      </c>
      <c r="C15" s="140">
        <f>SUM(C16:C18)</f>
        <v>1317.7</v>
      </c>
      <c r="D15" s="140">
        <f t="shared" ref="D15:E15" si="1">SUM(D16:D18)</f>
        <v>10.477</v>
      </c>
      <c r="E15" s="140">
        <f t="shared" si="1"/>
        <v>1328.1770000000001</v>
      </c>
    </row>
    <row r="16" spans="1:5" ht="31.5">
      <c r="A16" s="147" t="s">
        <v>170</v>
      </c>
      <c r="B16" s="148" t="s">
        <v>3</v>
      </c>
      <c r="C16" s="143">
        <v>1284.3</v>
      </c>
      <c r="D16" s="143">
        <v>10.477</v>
      </c>
      <c r="E16" s="143">
        <f>SUM(C16:D16)</f>
        <v>1294.777</v>
      </c>
    </row>
    <row r="17" spans="1:5" ht="15" customHeight="1">
      <c r="A17" s="134" t="s">
        <v>171</v>
      </c>
      <c r="B17" s="149" t="s">
        <v>52</v>
      </c>
      <c r="C17" s="143">
        <v>27.4</v>
      </c>
      <c r="D17" s="143"/>
      <c r="E17" s="143">
        <f t="shared" ref="E17:E18" si="2">SUM(C17:D17)</f>
        <v>27.4</v>
      </c>
    </row>
    <row r="18" spans="1:5" ht="31.5">
      <c r="A18" s="147" t="s">
        <v>183</v>
      </c>
      <c r="B18" s="150" t="s">
        <v>184</v>
      </c>
      <c r="C18" s="143">
        <v>6</v>
      </c>
      <c r="D18" s="151"/>
      <c r="E18" s="143">
        <f t="shared" si="2"/>
        <v>6</v>
      </c>
    </row>
    <row r="19" spans="1:5" s="1" customFormat="1" ht="15.75">
      <c r="A19" s="139" t="s">
        <v>172</v>
      </c>
      <c r="B19" s="141" t="s">
        <v>13</v>
      </c>
      <c r="C19" s="140">
        <f t="shared" ref="C19:E19" si="3">SUM(C20:C20)</f>
        <v>311.5</v>
      </c>
      <c r="D19" s="140">
        <f t="shared" si="3"/>
        <v>0</v>
      </c>
      <c r="E19" s="140">
        <f t="shared" si="3"/>
        <v>311.5</v>
      </c>
    </row>
    <row r="20" spans="1:5" s="1" customFormat="1" ht="47.25">
      <c r="A20" s="134" t="s">
        <v>173</v>
      </c>
      <c r="B20" s="152" t="s">
        <v>41</v>
      </c>
      <c r="C20" s="143">
        <v>311.5</v>
      </c>
      <c r="D20" s="143"/>
      <c r="E20" s="143">
        <f>SUM(C20:D20)</f>
        <v>311.5</v>
      </c>
    </row>
    <row r="21" spans="1:5" s="1" customFormat="1" ht="31.5">
      <c r="A21" s="139" t="s">
        <v>174</v>
      </c>
      <c r="B21" s="153" t="s">
        <v>79</v>
      </c>
      <c r="C21" s="140">
        <f t="shared" ref="C21:E21" si="4">SUM(C22:C23)</f>
        <v>1834.335</v>
      </c>
      <c r="D21" s="140">
        <f t="shared" si="4"/>
        <v>0</v>
      </c>
      <c r="E21" s="140">
        <f t="shared" si="4"/>
        <v>1834.335</v>
      </c>
    </row>
    <row r="22" spans="1:5" s="1" customFormat="1" ht="94.5">
      <c r="A22" s="134" t="s">
        <v>175</v>
      </c>
      <c r="B22" s="154" t="s">
        <v>59</v>
      </c>
      <c r="C22" s="143">
        <v>1714.9</v>
      </c>
      <c r="D22" s="143"/>
      <c r="E22" s="143">
        <f>SUM(C22:D22)</f>
        <v>1714.9</v>
      </c>
    </row>
    <row r="23" spans="1:5" s="1" customFormat="1" ht="78.75">
      <c r="A23" s="134" t="s">
        <v>176</v>
      </c>
      <c r="B23" s="136" t="s">
        <v>42</v>
      </c>
      <c r="C23" s="143">
        <v>119.435</v>
      </c>
      <c r="D23" s="143"/>
      <c r="E23" s="143">
        <f>SUM(C23:D23)</f>
        <v>119.435</v>
      </c>
    </row>
    <row r="24" spans="1:5" s="1" customFormat="1" ht="15" customHeight="1">
      <c r="A24" s="139" t="s">
        <v>177</v>
      </c>
      <c r="B24" s="155" t="s">
        <v>14</v>
      </c>
      <c r="C24" s="140">
        <f>SUM(C25:C25)</f>
        <v>1569.306</v>
      </c>
      <c r="D24" s="140">
        <f>SUM(D25:D25)</f>
        <v>0</v>
      </c>
      <c r="E24" s="140">
        <f>SUM(E25:E25)</f>
        <v>1569.306</v>
      </c>
    </row>
    <row r="25" spans="1:5" s="1" customFormat="1" ht="15.75">
      <c r="A25" s="134" t="s">
        <v>11</v>
      </c>
      <c r="B25" s="136" t="s">
        <v>12</v>
      </c>
      <c r="C25" s="156">
        <v>1569.306</v>
      </c>
      <c r="D25" s="156"/>
      <c r="E25" s="143">
        <f>SUM(C25:D25)</f>
        <v>1569.306</v>
      </c>
    </row>
    <row r="26" spans="1:5" s="56" customFormat="1" ht="31.5">
      <c r="A26" s="139" t="s">
        <v>178</v>
      </c>
      <c r="B26" s="153" t="s">
        <v>81</v>
      </c>
      <c r="C26" s="140">
        <f t="shared" ref="C26:E26" si="5">SUM(C27)</f>
        <v>823.524</v>
      </c>
      <c r="D26" s="140">
        <f t="shared" si="5"/>
        <v>0</v>
      </c>
      <c r="E26" s="140">
        <f t="shared" si="5"/>
        <v>823.524</v>
      </c>
    </row>
    <row r="27" spans="1:5" s="1" customFormat="1" ht="47.25">
      <c r="A27" s="134" t="s">
        <v>179</v>
      </c>
      <c r="B27" s="136" t="s">
        <v>83</v>
      </c>
      <c r="C27" s="157">
        <v>823.524</v>
      </c>
      <c r="D27" s="143"/>
      <c r="E27" s="143">
        <f>SUM(C27:D27)</f>
        <v>823.524</v>
      </c>
    </row>
    <row r="28" spans="1:5" s="1" customFormat="1" ht="31.5">
      <c r="A28" s="158" t="s">
        <v>180</v>
      </c>
      <c r="B28" s="159" t="s">
        <v>74</v>
      </c>
      <c r="C28" s="140">
        <f t="shared" ref="C28:E28" si="6">SUM(C29:C29)</f>
        <v>46.460999999999999</v>
      </c>
      <c r="D28" s="140">
        <f t="shared" si="6"/>
        <v>0</v>
      </c>
      <c r="E28" s="140">
        <f t="shared" si="6"/>
        <v>46.460999999999999</v>
      </c>
    </row>
    <row r="29" spans="1:5" s="1" customFormat="1" ht="47.25">
      <c r="A29" s="160" t="s">
        <v>181</v>
      </c>
      <c r="B29" s="161" t="s">
        <v>78</v>
      </c>
      <c r="C29" s="143">
        <v>46.460999999999999</v>
      </c>
      <c r="D29" s="143"/>
      <c r="E29" s="143">
        <f>SUM(C29:D29)</f>
        <v>46.460999999999999</v>
      </c>
    </row>
    <row r="30" spans="1:5" s="7" customFormat="1" ht="15.75">
      <c r="A30" s="139" t="s">
        <v>182</v>
      </c>
      <c r="B30" s="162" t="s">
        <v>2</v>
      </c>
      <c r="C30" s="163">
        <v>228.578</v>
      </c>
      <c r="D30" s="163">
        <v>0</v>
      </c>
      <c r="E30" s="163">
        <f>SUM(C30:D30)</f>
        <v>228.578</v>
      </c>
    </row>
    <row r="31" spans="1:5" s="7" customFormat="1" ht="15.75">
      <c r="A31" s="139" t="s">
        <v>185</v>
      </c>
      <c r="B31" s="162" t="s">
        <v>44</v>
      </c>
      <c r="C31" s="140">
        <f>SUM(C32:C32)</f>
        <v>13.673999999999999</v>
      </c>
      <c r="D31" s="140">
        <f>SUM(D32:D32)</f>
        <v>0</v>
      </c>
      <c r="E31" s="140">
        <f>SUM(E32:E32)</f>
        <v>13.673999999999999</v>
      </c>
    </row>
    <row r="32" spans="1:5" s="7" customFormat="1" ht="15.75">
      <c r="A32" s="134" t="s">
        <v>188</v>
      </c>
      <c r="B32" s="164" t="s">
        <v>44</v>
      </c>
      <c r="C32" s="143">
        <v>13.673999999999999</v>
      </c>
      <c r="D32" s="143">
        <v>0</v>
      </c>
      <c r="E32" s="143">
        <f>SUM(C32:D32)</f>
        <v>13.673999999999999</v>
      </c>
    </row>
    <row r="33" spans="1:5" ht="15.75">
      <c r="A33" s="133"/>
      <c r="B33" s="137"/>
      <c r="C33" s="165"/>
      <c r="D33" s="165"/>
      <c r="E33" s="165"/>
    </row>
    <row r="34" spans="1:5" ht="15.75">
      <c r="A34" s="133"/>
      <c r="B34" s="137"/>
      <c r="C34" s="165"/>
      <c r="D34" s="165"/>
      <c r="E34" s="165"/>
    </row>
    <row r="35" spans="1:5" ht="15.75">
      <c r="A35" s="133"/>
      <c r="B35" s="137"/>
      <c r="C35" s="165"/>
      <c r="D35" s="165"/>
      <c r="E35" s="165"/>
    </row>
    <row r="36" spans="1:5" ht="15.75">
      <c r="A36" s="133"/>
      <c r="B36" s="137"/>
      <c r="C36" s="165"/>
      <c r="D36" s="165"/>
      <c r="E36" s="165"/>
    </row>
    <row r="37" spans="1:5" ht="15.75">
      <c r="A37" s="133"/>
      <c r="B37" s="137"/>
      <c r="C37" s="165"/>
      <c r="D37" s="165"/>
      <c r="E37" s="165"/>
    </row>
    <row r="38" spans="1:5" ht="15.75">
      <c r="A38" s="133"/>
      <c r="B38" s="137"/>
      <c r="C38" s="165"/>
      <c r="D38" s="165"/>
      <c r="E38" s="165"/>
    </row>
    <row r="39" spans="1:5" ht="15.75">
      <c r="A39" s="133"/>
      <c r="B39" s="137"/>
      <c r="C39" s="165"/>
      <c r="D39" s="165"/>
      <c r="E39" s="165"/>
    </row>
    <row r="40" spans="1:5" ht="15.75">
      <c r="A40" s="133"/>
      <c r="B40" s="137"/>
      <c r="C40" s="165"/>
      <c r="D40" s="165"/>
      <c r="E40" s="165"/>
    </row>
    <row r="41" spans="1:5" ht="15.75">
      <c r="A41" s="133"/>
      <c r="B41" s="137"/>
      <c r="C41" s="165"/>
      <c r="D41" s="165"/>
      <c r="E41" s="165"/>
    </row>
    <row r="42" spans="1:5" ht="15.75">
      <c r="A42" s="133"/>
      <c r="B42" s="137"/>
      <c r="C42" s="165"/>
      <c r="D42" s="165"/>
      <c r="E42" s="165"/>
    </row>
    <row r="43" spans="1:5" ht="15.75">
      <c r="A43" s="133"/>
      <c r="B43" s="137"/>
      <c r="C43" s="165"/>
      <c r="D43" s="165"/>
      <c r="E43" s="165"/>
    </row>
    <row r="44" spans="1:5" ht="15.75">
      <c r="A44" s="133"/>
      <c r="B44" s="137"/>
      <c r="C44" s="165"/>
      <c r="D44" s="165"/>
      <c r="E44" s="165"/>
    </row>
    <row r="45" spans="1:5">
      <c r="C45" s="126"/>
      <c r="D45" s="126"/>
      <c r="E45" s="126"/>
    </row>
    <row r="46" spans="1:5">
      <c r="C46" s="126"/>
      <c r="D46" s="126"/>
      <c r="E46" s="126"/>
    </row>
    <row r="47" spans="1:5">
      <c r="C47" s="126"/>
      <c r="D47" s="126"/>
      <c r="E47" s="126"/>
    </row>
    <row r="48" spans="1:5">
      <c r="C48" s="126"/>
      <c r="D48" s="126"/>
      <c r="E48" s="126"/>
    </row>
    <row r="49" spans="3:5">
      <c r="C49" s="126"/>
      <c r="D49" s="126"/>
      <c r="E49" s="126"/>
    </row>
    <row r="50" spans="3:5">
      <c r="C50" s="126"/>
      <c r="D50" s="126"/>
      <c r="E50" s="126"/>
    </row>
    <row r="51" spans="3:5">
      <c r="C51" s="126"/>
      <c r="D51" s="126"/>
      <c r="E51" s="126"/>
    </row>
    <row r="52" spans="3:5">
      <c r="C52" s="126"/>
      <c r="D52" s="126"/>
      <c r="E52" s="126"/>
    </row>
    <row r="53" spans="3:5">
      <c r="C53" s="126"/>
      <c r="D53" s="126"/>
      <c r="E53" s="126"/>
    </row>
    <row r="54" spans="3:5">
      <c r="C54" s="126"/>
      <c r="D54" s="126"/>
      <c r="E54" s="126"/>
    </row>
    <row r="55" spans="3:5">
      <c r="C55" s="126"/>
      <c r="D55" s="126"/>
      <c r="E55" s="126"/>
    </row>
    <row r="56" spans="3:5">
      <c r="C56" s="126"/>
      <c r="D56" s="126"/>
      <c r="E56" s="126"/>
    </row>
    <row r="57" spans="3:5">
      <c r="C57" s="126"/>
      <c r="D57" s="126"/>
      <c r="E57" s="126"/>
    </row>
    <row r="58" spans="3:5">
      <c r="C58" s="126"/>
      <c r="D58" s="126"/>
      <c r="E58" s="126"/>
    </row>
    <row r="59" spans="3:5">
      <c r="C59" s="126"/>
      <c r="D59" s="126"/>
      <c r="E59" s="126"/>
    </row>
    <row r="60" spans="3:5">
      <c r="C60" s="126"/>
      <c r="D60" s="126"/>
      <c r="E60" s="126"/>
    </row>
    <row r="61" spans="3:5">
      <c r="C61" s="126"/>
      <c r="D61" s="126"/>
      <c r="E61" s="126"/>
    </row>
    <row r="62" spans="3:5">
      <c r="C62" s="126"/>
      <c r="D62" s="126"/>
      <c r="E62" s="126"/>
    </row>
    <row r="63" spans="3:5">
      <c r="C63" s="126"/>
      <c r="D63" s="126"/>
      <c r="E63" s="126"/>
    </row>
    <row r="64" spans="3:5">
      <c r="C64" s="126"/>
      <c r="D64" s="126"/>
      <c r="E64" s="126"/>
    </row>
    <row r="65" spans="3:5">
      <c r="C65" s="126"/>
      <c r="D65" s="126"/>
      <c r="E65" s="126"/>
    </row>
    <row r="66" spans="3:5">
      <c r="C66" s="126"/>
      <c r="D66" s="126"/>
      <c r="E66" s="126"/>
    </row>
    <row r="67" spans="3:5">
      <c r="C67" s="126"/>
      <c r="D67" s="126"/>
      <c r="E67" s="126"/>
    </row>
    <row r="68" spans="3:5">
      <c r="C68" s="126"/>
      <c r="D68" s="126"/>
      <c r="E68" s="126"/>
    </row>
    <row r="69" spans="3:5">
      <c r="C69" s="126"/>
      <c r="D69" s="126"/>
      <c r="E69" s="126"/>
    </row>
    <row r="70" spans="3:5">
      <c r="C70" s="126"/>
      <c r="D70" s="126"/>
      <c r="E70" s="126"/>
    </row>
    <row r="71" spans="3:5">
      <c r="C71" s="126"/>
      <c r="D71" s="126"/>
      <c r="E71" s="126"/>
    </row>
    <row r="72" spans="3:5">
      <c r="C72" s="126"/>
      <c r="D72" s="126"/>
      <c r="E72" s="126"/>
    </row>
    <row r="73" spans="3:5">
      <c r="C73" s="126"/>
      <c r="D73" s="126"/>
      <c r="E73" s="126"/>
    </row>
    <row r="74" spans="3:5">
      <c r="C74" s="126"/>
      <c r="D74" s="126"/>
      <c r="E74" s="126"/>
    </row>
    <row r="75" spans="3:5">
      <c r="C75" s="126"/>
      <c r="D75" s="126"/>
      <c r="E75" s="126"/>
    </row>
    <row r="76" spans="3:5">
      <c r="C76" s="126"/>
      <c r="D76" s="126"/>
      <c r="E76" s="126"/>
    </row>
    <row r="77" spans="3:5">
      <c r="C77" s="126"/>
      <c r="D77" s="126"/>
      <c r="E77" s="126"/>
    </row>
    <row r="78" spans="3:5">
      <c r="C78" s="126"/>
      <c r="D78" s="126"/>
      <c r="E78" s="126"/>
    </row>
    <row r="79" spans="3:5">
      <c r="C79" s="126"/>
      <c r="D79" s="126"/>
      <c r="E79" s="126"/>
    </row>
    <row r="80" spans="3:5">
      <c r="C80" s="126"/>
      <c r="D80" s="126"/>
      <c r="E80" s="126"/>
    </row>
    <row r="81" spans="3:5">
      <c r="C81" s="126"/>
      <c r="D81" s="126"/>
      <c r="E81" s="126"/>
    </row>
    <row r="82" spans="3:5">
      <c r="C82" s="126"/>
      <c r="D82" s="126"/>
      <c r="E82" s="126"/>
    </row>
    <row r="83" spans="3:5">
      <c r="C83" s="126"/>
      <c r="D83" s="126"/>
      <c r="E83" s="126"/>
    </row>
    <row r="84" spans="3:5">
      <c r="C84" s="126"/>
      <c r="D84" s="126"/>
      <c r="E84" s="126"/>
    </row>
    <row r="85" spans="3:5">
      <c r="C85" s="126"/>
      <c r="D85" s="126"/>
      <c r="E85" s="126"/>
    </row>
    <row r="86" spans="3:5">
      <c r="C86" s="126"/>
      <c r="D86" s="126"/>
      <c r="E86" s="126"/>
    </row>
    <row r="87" spans="3:5">
      <c r="C87" s="126"/>
      <c r="D87" s="126"/>
      <c r="E87" s="126"/>
    </row>
    <row r="88" spans="3:5">
      <c r="C88" s="126"/>
      <c r="D88" s="126"/>
      <c r="E88" s="126"/>
    </row>
    <row r="89" spans="3:5">
      <c r="C89" s="126"/>
      <c r="D89" s="126"/>
      <c r="E89" s="126"/>
    </row>
    <row r="90" spans="3:5">
      <c r="C90" s="126"/>
      <c r="D90" s="126"/>
      <c r="E90" s="126"/>
    </row>
    <row r="91" spans="3:5">
      <c r="C91" s="126"/>
      <c r="D91" s="126"/>
      <c r="E91" s="126"/>
    </row>
    <row r="92" spans="3:5">
      <c r="C92" s="126"/>
      <c r="D92" s="126"/>
      <c r="E92" s="126"/>
    </row>
    <row r="93" spans="3:5">
      <c r="C93" s="126"/>
      <c r="D93" s="126"/>
      <c r="E93" s="126"/>
    </row>
    <row r="94" spans="3:5">
      <c r="C94" s="126"/>
      <c r="D94" s="126"/>
      <c r="E94" s="126"/>
    </row>
    <row r="95" spans="3:5">
      <c r="C95" s="126"/>
      <c r="D95" s="126"/>
      <c r="E95" s="126"/>
    </row>
    <row r="96" spans="3:5">
      <c r="C96" s="126"/>
      <c r="D96" s="126"/>
      <c r="E96" s="126"/>
    </row>
    <row r="97" spans="3:5">
      <c r="C97" s="126"/>
      <c r="D97" s="126"/>
      <c r="E97" s="126"/>
    </row>
    <row r="98" spans="3:5">
      <c r="C98" s="126"/>
      <c r="D98" s="126"/>
      <c r="E98" s="126"/>
    </row>
    <row r="99" spans="3:5">
      <c r="C99" s="126"/>
      <c r="D99" s="126"/>
      <c r="E99" s="126"/>
    </row>
    <row r="100" spans="3:5">
      <c r="C100" s="126"/>
      <c r="D100" s="126"/>
      <c r="E100" s="126"/>
    </row>
    <row r="101" spans="3:5">
      <c r="C101" s="126"/>
      <c r="D101" s="126"/>
      <c r="E101" s="126"/>
    </row>
    <row r="102" spans="3:5">
      <c r="C102" s="126"/>
      <c r="D102" s="126"/>
      <c r="E102" s="126"/>
    </row>
    <row r="103" spans="3:5">
      <c r="C103" s="126"/>
      <c r="D103" s="126"/>
      <c r="E103" s="126"/>
    </row>
    <row r="104" spans="3:5">
      <c r="C104" s="126"/>
      <c r="D104" s="126"/>
      <c r="E104" s="126"/>
    </row>
    <row r="105" spans="3:5">
      <c r="C105" s="126"/>
      <c r="D105" s="126"/>
      <c r="E105" s="126"/>
    </row>
    <row r="106" spans="3:5">
      <c r="C106" s="126"/>
      <c r="D106" s="126"/>
      <c r="E106" s="126"/>
    </row>
    <row r="107" spans="3:5">
      <c r="C107" s="126"/>
      <c r="D107" s="126"/>
      <c r="E107" s="126"/>
    </row>
    <row r="108" spans="3:5">
      <c r="C108" s="126"/>
      <c r="D108" s="126"/>
      <c r="E108" s="126"/>
    </row>
    <row r="109" spans="3:5">
      <c r="C109" s="126"/>
      <c r="D109" s="126"/>
      <c r="E109" s="126"/>
    </row>
    <row r="110" spans="3:5">
      <c r="C110" s="126"/>
      <c r="D110" s="126"/>
      <c r="E110" s="126"/>
    </row>
    <row r="111" spans="3:5">
      <c r="C111" s="126"/>
      <c r="D111" s="126"/>
      <c r="E111" s="126"/>
    </row>
    <row r="112" spans="3:5">
      <c r="C112" s="126"/>
      <c r="D112" s="126"/>
      <c r="E112" s="126"/>
    </row>
    <row r="113" spans="3:5">
      <c r="C113" s="126"/>
      <c r="D113" s="126"/>
      <c r="E113" s="126"/>
    </row>
    <row r="114" spans="3:5">
      <c r="C114" s="126"/>
      <c r="D114" s="126"/>
      <c r="E114" s="126"/>
    </row>
    <row r="115" spans="3:5">
      <c r="C115" s="126"/>
      <c r="D115" s="126"/>
      <c r="E115" s="126"/>
    </row>
    <row r="116" spans="3:5">
      <c r="C116" s="126"/>
      <c r="D116" s="126"/>
      <c r="E116" s="126"/>
    </row>
    <row r="117" spans="3:5">
      <c r="C117" s="126"/>
      <c r="D117" s="126"/>
      <c r="E117" s="126"/>
    </row>
    <row r="118" spans="3:5">
      <c r="C118" s="126"/>
      <c r="D118" s="126"/>
      <c r="E118" s="126"/>
    </row>
    <row r="119" spans="3:5">
      <c r="C119" s="126"/>
      <c r="D119" s="126"/>
      <c r="E119" s="126"/>
    </row>
    <row r="120" spans="3:5">
      <c r="C120" s="126"/>
      <c r="D120" s="126"/>
      <c r="E120" s="126"/>
    </row>
  </sheetData>
  <printOptions horizontalCentered="1"/>
  <pageMargins left="0.19685039370078741" right="0.19685039370078741" top="1.0236220472440944" bottom="0.98425196850393704" header="0.23622047244094491" footer="0.11811023622047245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8" sqref="A18"/>
    </sheetView>
  </sheetViews>
  <sheetFormatPr defaultRowHeight="12.75"/>
  <cols>
    <col min="1" max="1" width="17.5703125" customWidth="1"/>
    <col min="2" max="2" width="60.140625" customWidth="1"/>
    <col min="3" max="3" width="14.140625" customWidth="1"/>
    <col min="4" max="4" width="16.28515625" customWidth="1"/>
    <col min="5" max="5" width="14" customWidth="1"/>
  </cols>
  <sheetData>
    <row r="1" spans="1:5">
      <c r="A1" s="166" t="s">
        <v>162</v>
      </c>
      <c r="B1" s="166"/>
      <c r="C1" s="166"/>
      <c r="D1" s="166"/>
    </row>
    <row r="2" spans="1:5">
      <c r="A2" s="5"/>
      <c r="B2" s="5"/>
      <c r="C2" t="s">
        <v>48</v>
      </c>
    </row>
    <row r="3" spans="1:5" ht="49.5" customHeight="1">
      <c r="A3" s="24" t="s">
        <v>20</v>
      </c>
      <c r="B3" s="24" t="s">
        <v>21</v>
      </c>
      <c r="C3" s="35" t="s">
        <v>161</v>
      </c>
      <c r="D3" s="35" t="s">
        <v>163</v>
      </c>
      <c r="E3" s="122" t="s">
        <v>164</v>
      </c>
    </row>
    <row r="4" spans="1:5" s="1" customFormat="1">
      <c r="A4" s="9" t="s">
        <v>9</v>
      </c>
      <c r="B4" s="4" t="s">
        <v>36</v>
      </c>
      <c r="C4" s="114">
        <f>SUM(C5,C7,C9,C12,C14,C17,C19,C21,C23,C31)</f>
        <v>133042532</v>
      </c>
      <c r="D4" s="114">
        <f>SUM(D5,D7,D9,D12,D14,D17,D19,D21,D23,D31)</f>
        <v>126409600</v>
      </c>
      <c r="E4" s="121">
        <f>D4-C4</f>
        <v>-6632932</v>
      </c>
    </row>
    <row r="5" spans="1:5" s="1" customFormat="1">
      <c r="A5" s="9" t="s">
        <v>8</v>
      </c>
      <c r="B5" s="15" t="s">
        <v>37</v>
      </c>
      <c r="C5" s="114">
        <f t="shared" ref="C5:D5" si="0">SUM(C6:C6)</f>
        <v>118851780</v>
      </c>
      <c r="D5" s="114">
        <f t="shared" si="0"/>
        <v>113176500</v>
      </c>
      <c r="E5" s="121">
        <f t="shared" ref="E5:E33" si="1">D5-C5</f>
        <v>-5675280</v>
      </c>
    </row>
    <row r="6" spans="1:5">
      <c r="A6" s="19" t="s">
        <v>38</v>
      </c>
      <c r="B6" s="3" t="s">
        <v>1</v>
      </c>
      <c r="C6" s="115">
        <v>118851780</v>
      </c>
      <c r="D6" s="115">
        <v>113176500</v>
      </c>
      <c r="E6" s="123">
        <f t="shared" si="1"/>
        <v>-5675280</v>
      </c>
    </row>
    <row r="7" spans="1:5" ht="25.5">
      <c r="A7" s="111" t="s">
        <v>159</v>
      </c>
      <c r="B7" s="112" t="s">
        <v>160</v>
      </c>
      <c r="C7" s="116">
        <f t="shared" ref="C7:D7" si="2">SUM(C8)</f>
        <v>7620370</v>
      </c>
      <c r="D7" s="116">
        <f t="shared" si="2"/>
        <v>9104000</v>
      </c>
      <c r="E7" s="121">
        <f t="shared" si="1"/>
        <v>1483630</v>
      </c>
    </row>
    <row r="8" spans="1:5" ht="25.5">
      <c r="A8" s="19" t="s">
        <v>158</v>
      </c>
      <c r="B8" s="110" t="s">
        <v>157</v>
      </c>
      <c r="C8" s="115">
        <v>7620370</v>
      </c>
      <c r="D8" s="115">
        <v>9104000</v>
      </c>
      <c r="E8" s="123">
        <f t="shared" si="1"/>
        <v>1483630</v>
      </c>
    </row>
    <row r="9" spans="1:5" ht="12.75" customHeight="1">
      <c r="A9" s="20" t="s">
        <v>5</v>
      </c>
      <c r="B9" s="15" t="s">
        <v>0</v>
      </c>
      <c r="C9" s="114">
        <f t="shared" ref="C9:D9" si="3">SUM(C10:C11)</f>
        <v>1460100</v>
      </c>
      <c r="D9" s="114">
        <f t="shared" si="3"/>
        <v>1346600</v>
      </c>
      <c r="E9" s="121">
        <f t="shared" si="1"/>
        <v>-113500</v>
      </c>
    </row>
    <row r="10" spans="1:5" ht="24.75" customHeight="1">
      <c r="A10" s="21" t="s">
        <v>4</v>
      </c>
      <c r="B10" s="10" t="s">
        <v>3</v>
      </c>
      <c r="C10" s="117">
        <v>1440100</v>
      </c>
      <c r="D10" s="117">
        <v>1319200</v>
      </c>
      <c r="E10" s="123">
        <f t="shared" si="1"/>
        <v>-120900</v>
      </c>
    </row>
    <row r="11" spans="1:5" ht="15" customHeight="1">
      <c r="A11" s="19" t="s">
        <v>53</v>
      </c>
      <c r="B11" s="16" t="s">
        <v>52</v>
      </c>
      <c r="C11" s="117">
        <v>20000</v>
      </c>
      <c r="D11" s="117">
        <v>27400</v>
      </c>
      <c r="E11" s="123">
        <f t="shared" si="1"/>
        <v>7400</v>
      </c>
    </row>
    <row r="12" spans="1:5" s="1" customFormat="1">
      <c r="A12" s="9" t="s">
        <v>50</v>
      </c>
      <c r="B12" s="2" t="s">
        <v>13</v>
      </c>
      <c r="C12" s="114">
        <f t="shared" ref="C12:D12" si="4">SUM(C13:C13)</f>
        <v>403100</v>
      </c>
      <c r="D12" s="114">
        <f t="shared" si="4"/>
        <v>296700</v>
      </c>
      <c r="E12" s="121">
        <f t="shared" si="1"/>
        <v>-106400</v>
      </c>
    </row>
    <row r="13" spans="1:5" s="1" customFormat="1" ht="35.25" customHeight="1">
      <c r="A13" s="25" t="s">
        <v>22</v>
      </c>
      <c r="B13" s="36" t="s">
        <v>41</v>
      </c>
      <c r="C13" s="118">
        <v>403100</v>
      </c>
      <c r="D13" s="118">
        <v>296700</v>
      </c>
      <c r="E13" s="123">
        <f t="shared" si="1"/>
        <v>-106400</v>
      </c>
    </row>
    <row r="14" spans="1:5" s="1" customFormat="1" ht="27" customHeight="1">
      <c r="A14" s="9" t="s">
        <v>6</v>
      </c>
      <c r="B14" s="8" t="s">
        <v>79</v>
      </c>
      <c r="C14" s="119">
        <f t="shared" ref="C14:D14" si="5">SUM(C15:C16)</f>
        <v>2305337</v>
      </c>
      <c r="D14" s="119">
        <f t="shared" si="5"/>
        <v>1186500</v>
      </c>
      <c r="E14" s="121">
        <f t="shared" si="1"/>
        <v>-1118837</v>
      </c>
    </row>
    <row r="15" spans="1:5" s="1" customFormat="1" ht="45" customHeight="1">
      <c r="A15" s="40" t="s">
        <v>152</v>
      </c>
      <c r="B15" s="41" t="s">
        <v>59</v>
      </c>
      <c r="C15" s="118">
        <v>2052337</v>
      </c>
      <c r="D15" s="118">
        <v>868700</v>
      </c>
      <c r="E15" s="123">
        <f t="shared" si="1"/>
        <v>-1183637</v>
      </c>
    </row>
    <row r="16" spans="1:5" s="1" customFormat="1" ht="45.75" customHeight="1">
      <c r="A16" s="22" t="s">
        <v>45</v>
      </c>
      <c r="B16" s="39" t="s">
        <v>42</v>
      </c>
      <c r="C16" s="118">
        <v>253000</v>
      </c>
      <c r="D16" s="118">
        <v>317800</v>
      </c>
      <c r="E16" s="123">
        <f t="shared" si="1"/>
        <v>64800</v>
      </c>
    </row>
    <row r="17" spans="1:5" s="1" customFormat="1" ht="15" customHeight="1">
      <c r="A17" s="9" t="s">
        <v>10</v>
      </c>
      <c r="B17" s="8" t="s">
        <v>14</v>
      </c>
      <c r="C17" s="119">
        <f t="shared" ref="C17:D17" si="6">SUM(C18)</f>
        <v>1118200</v>
      </c>
      <c r="D17" s="119">
        <f t="shared" si="6"/>
        <v>179300</v>
      </c>
      <c r="E17" s="121">
        <f t="shared" si="1"/>
        <v>-938900</v>
      </c>
    </row>
    <row r="18" spans="1:5" s="1" customFormat="1" ht="13.5" customHeight="1">
      <c r="A18" s="19" t="s">
        <v>11</v>
      </c>
      <c r="B18" s="6" t="s">
        <v>12</v>
      </c>
      <c r="C18" s="118">
        <v>1118200</v>
      </c>
      <c r="D18" s="118">
        <v>179300</v>
      </c>
      <c r="E18" s="123">
        <f t="shared" si="1"/>
        <v>-938900</v>
      </c>
    </row>
    <row r="19" spans="1:5" s="56" customFormat="1" ht="25.5" customHeight="1">
      <c r="A19" s="60" t="s">
        <v>80</v>
      </c>
      <c r="B19" s="61" t="s">
        <v>81</v>
      </c>
      <c r="C19" s="116">
        <f t="shared" ref="C19:D19" si="7">SUM(C20)</f>
        <v>720000</v>
      </c>
      <c r="D19" s="116">
        <f t="shared" si="7"/>
        <v>930000</v>
      </c>
      <c r="E19" s="121">
        <f t="shared" si="1"/>
        <v>210000</v>
      </c>
    </row>
    <row r="20" spans="1:5" s="1" customFormat="1" ht="21.75" customHeight="1">
      <c r="A20" s="19" t="s">
        <v>153</v>
      </c>
      <c r="B20" s="63" t="s">
        <v>83</v>
      </c>
      <c r="C20" s="118">
        <v>720000</v>
      </c>
      <c r="D20" s="118">
        <v>930000</v>
      </c>
      <c r="E20" s="123">
        <f t="shared" si="1"/>
        <v>210000</v>
      </c>
    </row>
    <row r="21" spans="1:5" s="1" customFormat="1" ht="26.25" customHeight="1">
      <c r="A21" s="53" t="s">
        <v>73</v>
      </c>
      <c r="B21" s="59" t="s">
        <v>74</v>
      </c>
      <c r="C21" s="116">
        <f t="shared" ref="C21:D21" si="8">SUM(C22:C22)</f>
        <v>86800</v>
      </c>
      <c r="D21" s="116">
        <f t="shared" si="8"/>
        <v>30000</v>
      </c>
      <c r="E21" s="121">
        <f t="shared" si="1"/>
        <v>-56800</v>
      </c>
    </row>
    <row r="22" spans="1:5" s="1" customFormat="1" ht="21" customHeight="1">
      <c r="A22" s="54" t="s">
        <v>154</v>
      </c>
      <c r="B22" s="55" t="s">
        <v>78</v>
      </c>
      <c r="C22" s="118">
        <v>86800</v>
      </c>
      <c r="D22" s="118">
        <v>30000</v>
      </c>
      <c r="E22" s="123">
        <f t="shared" si="1"/>
        <v>-56800</v>
      </c>
    </row>
    <row r="23" spans="1:5" s="7" customFormat="1" ht="14.25" customHeight="1">
      <c r="A23" s="9" t="s">
        <v>7</v>
      </c>
      <c r="B23" s="2" t="s">
        <v>2</v>
      </c>
      <c r="C23" s="116">
        <f>SUM(C24:C30)</f>
        <v>185200</v>
      </c>
      <c r="D23" s="116">
        <f>SUM(D24:D30)</f>
        <v>160000</v>
      </c>
      <c r="E23" s="121">
        <f t="shared" si="1"/>
        <v>-25200</v>
      </c>
    </row>
    <row r="24" spans="1:5" s="7" customFormat="1" ht="21.75" customHeight="1">
      <c r="A24" s="28" t="s">
        <v>134</v>
      </c>
      <c r="B24" s="64" t="s">
        <v>27</v>
      </c>
      <c r="C24" s="118">
        <v>3300</v>
      </c>
      <c r="D24" s="118">
        <v>2800</v>
      </c>
      <c r="E24" s="123">
        <f t="shared" si="1"/>
        <v>-500</v>
      </c>
    </row>
    <row r="25" spans="1:5" s="7" customFormat="1" ht="35.25" customHeight="1">
      <c r="A25" s="28" t="s">
        <v>133</v>
      </c>
      <c r="B25" s="39" t="s">
        <v>39</v>
      </c>
      <c r="C25" s="118">
        <v>3000</v>
      </c>
      <c r="D25" s="118">
        <v>2200</v>
      </c>
      <c r="E25" s="123">
        <f t="shared" si="1"/>
        <v>-800</v>
      </c>
    </row>
    <row r="26" spans="1:5" s="7" customFormat="1" ht="23.25" customHeight="1">
      <c r="A26" s="28" t="s">
        <v>155</v>
      </c>
      <c r="B26" s="64" t="s">
        <v>156</v>
      </c>
      <c r="C26" s="118">
        <v>10800</v>
      </c>
      <c r="D26" s="118">
        <v>14700</v>
      </c>
      <c r="E26" s="123">
        <f t="shared" si="1"/>
        <v>3900</v>
      </c>
    </row>
    <row r="27" spans="1:5" s="7" customFormat="1" ht="24" customHeight="1">
      <c r="A27" s="28" t="s">
        <v>143</v>
      </c>
      <c r="B27" s="39" t="s">
        <v>132</v>
      </c>
      <c r="C27" s="118">
        <v>7200</v>
      </c>
      <c r="D27" s="118">
        <v>10000</v>
      </c>
      <c r="E27" s="123">
        <f t="shared" si="1"/>
        <v>2800</v>
      </c>
    </row>
    <row r="28" spans="1:5" s="7" customFormat="1" ht="14.25" customHeight="1">
      <c r="A28" s="28" t="s">
        <v>144</v>
      </c>
      <c r="B28" s="39" t="s">
        <v>145</v>
      </c>
      <c r="C28" s="118">
        <v>2200</v>
      </c>
      <c r="D28" s="118">
        <v>3200</v>
      </c>
      <c r="E28" s="123">
        <f t="shared" si="1"/>
        <v>1000</v>
      </c>
    </row>
    <row r="29" spans="1:5" s="7" customFormat="1" ht="38.25" customHeight="1">
      <c r="A29" s="28" t="s">
        <v>30</v>
      </c>
      <c r="B29" s="26" t="s">
        <v>31</v>
      </c>
      <c r="C29" s="118">
        <v>83800</v>
      </c>
      <c r="D29" s="118">
        <v>83600</v>
      </c>
      <c r="E29" s="123">
        <f t="shared" si="1"/>
        <v>-200</v>
      </c>
    </row>
    <row r="30" spans="1:5" s="7" customFormat="1" ht="24.75" customHeight="1">
      <c r="A30" s="28" t="s">
        <v>34</v>
      </c>
      <c r="B30" s="66" t="s">
        <v>76</v>
      </c>
      <c r="C30" s="118">
        <v>74900</v>
      </c>
      <c r="D30" s="118">
        <v>43500</v>
      </c>
      <c r="E30" s="123">
        <f t="shared" si="1"/>
        <v>-31400</v>
      </c>
    </row>
    <row r="31" spans="1:5" s="7" customFormat="1" ht="13.5" customHeight="1">
      <c r="A31" s="9" t="s">
        <v>43</v>
      </c>
      <c r="B31" s="15" t="s">
        <v>44</v>
      </c>
      <c r="C31" s="116">
        <f t="shared" ref="C31:D31" si="9">SUM(C32:C33)</f>
        <v>291645</v>
      </c>
      <c r="D31" s="116">
        <f t="shared" si="9"/>
        <v>0</v>
      </c>
      <c r="E31" s="121">
        <f t="shared" si="1"/>
        <v>-291645</v>
      </c>
    </row>
    <row r="32" spans="1:5" s="7" customFormat="1" ht="13.5" customHeight="1">
      <c r="A32" s="25" t="s">
        <v>122</v>
      </c>
      <c r="B32" s="37" t="s">
        <v>123</v>
      </c>
      <c r="C32" s="120">
        <v>0</v>
      </c>
      <c r="D32" s="120"/>
      <c r="E32" s="121">
        <f t="shared" si="1"/>
        <v>0</v>
      </c>
    </row>
    <row r="33" spans="1:5" s="7" customFormat="1" ht="12" customHeight="1">
      <c r="A33" s="19" t="s">
        <v>51</v>
      </c>
      <c r="B33" s="40" t="s">
        <v>44</v>
      </c>
      <c r="C33" s="118">
        <v>291645</v>
      </c>
      <c r="D33" s="118">
        <v>0</v>
      </c>
      <c r="E33" s="123">
        <f t="shared" si="1"/>
        <v>-291645</v>
      </c>
    </row>
  </sheetData>
  <mergeCells count="1">
    <mergeCell ref="A1:D1"/>
  </mergeCells>
  <printOptions horizontalCentered="1"/>
  <pageMargins left="0.19685039370078741" right="0.19685039370078741" top="1.0236220472440944" bottom="0.98425196850393704" header="0.23622047244094491" footer="0.11811023622047245"/>
  <pageSetup paperSize="256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"/>
  <dimension ref="A1:F9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5" sqref="C15"/>
    </sheetView>
  </sheetViews>
  <sheetFormatPr defaultRowHeight="12.75"/>
  <cols>
    <col min="1" max="1" width="17.5703125" customWidth="1"/>
    <col min="2" max="2" width="60.140625" customWidth="1"/>
    <col min="3" max="3" width="10.85546875" customWidth="1"/>
    <col min="4" max="4" width="11.28515625" customWidth="1"/>
    <col min="5" max="5" width="9.42578125" customWidth="1"/>
    <col min="6" max="6" width="9.5703125" bestFit="1" customWidth="1"/>
  </cols>
  <sheetData>
    <row r="1" spans="1:6">
      <c r="A1" s="5"/>
      <c r="B1" s="166" t="s">
        <v>146</v>
      </c>
      <c r="C1" s="166"/>
      <c r="D1" s="166"/>
    </row>
    <row r="2" spans="1:6">
      <c r="A2" s="5"/>
      <c r="B2" s="5"/>
      <c r="E2" t="s">
        <v>48</v>
      </c>
    </row>
    <row r="3" spans="1:6" ht="29.25" customHeight="1">
      <c r="A3" s="24" t="s">
        <v>20</v>
      </c>
      <c r="B3" s="24" t="s">
        <v>21</v>
      </c>
      <c r="C3" s="34" t="s">
        <v>131</v>
      </c>
      <c r="D3" s="35" t="s">
        <v>147</v>
      </c>
      <c r="E3" s="35" t="s">
        <v>49</v>
      </c>
    </row>
    <row r="4" spans="1:6" s="1" customFormat="1">
      <c r="A4" s="9" t="s">
        <v>9</v>
      </c>
      <c r="B4" s="4" t="s">
        <v>36</v>
      </c>
      <c r="C4" s="78">
        <f>SUM(C5,C11,C14,C16,C19,C24,C26,C28,C30,C40)</f>
        <v>124665.09599999999</v>
      </c>
      <c r="D4" s="79">
        <f>SUM(D5,D11,D14,D16,D19,D24,D26,D28,D30,D40)</f>
        <v>102959.45000000001</v>
      </c>
      <c r="E4" s="31">
        <f t="shared" ref="E4:E13" si="0">D4/C4*100</f>
        <v>82.588834648633352</v>
      </c>
    </row>
    <row r="5" spans="1:6" s="1" customFormat="1">
      <c r="A5" s="9" t="s">
        <v>8</v>
      </c>
      <c r="B5" s="15" t="s">
        <v>37</v>
      </c>
      <c r="C5" s="78">
        <f>SUM(C6:C6)</f>
        <v>116417.466</v>
      </c>
      <c r="D5" s="79">
        <f>SUM(D6:D6)</f>
        <v>96636.5</v>
      </c>
      <c r="E5" s="31">
        <f t="shared" si="0"/>
        <v>83.008592542290856</v>
      </c>
    </row>
    <row r="6" spans="1:6">
      <c r="A6" s="19" t="s">
        <v>38</v>
      </c>
      <c r="B6" s="3" t="s">
        <v>1</v>
      </c>
      <c r="C6" s="73">
        <f>SUM(C7:C10)</f>
        <v>116417.466</v>
      </c>
      <c r="D6" s="80">
        <f>SUM(D7:D10)</f>
        <v>96636.5</v>
      </c>
      <c r="E6" s="31">
        <f t="shared" si="0"/>
        <v>83.008592542290856</v>
      </c>
      <c r="F6" s="75">
        <f>C6-D6</f>
        <v>19780.966</v>
      </c>
    </row>
    <row r="7" spans="1:6">
      <c r="A7" s="19" t="s">
        <v>46</v>
      </c>
      <c r="B7" s="37" t="s">
        <v>1</v>
      </c>
      <c r="C7" s="73"/>
      <c r="D7" s="80">
        <v>-24.6</v>
      </c>
      <c r="E7" s="31" t="e">
        <f t="shared" si="0"/>
        <v>#DIV/0!</v>
      </c>
    </row>
    <row r="8" spans="1:6" ht="56.25">
      <c r="A8" s="19" t="s">
        <v>25</v>
      </c>
      <c r="B8" s="36" t="s">
        <v>26</v>
      </c>
      <c r="C8" s="73">
        <v>116355.466</v>
      </c>
      <c r="D8" s="80">
        <v>96588.7</v>
      </c>
      <c r="E8" s="31">
        <f t="shared" si="0"/>
        <v>83.011742654186946</v>
      </c>
    </row>
    <row r="9" spans="1:6">
      <c r="A9" s="19" t="s">
        <v>47</v>
      </c>
      <c r="B9" s="37" t="s">
        <v>1</v>
      </c>
      <c r="C9" s="73">
        <v>58.1</v>
      </c>
      <c r="D9" s="80">
        <v>68.3</v>
      </c>
      <c r="E9" s="31">
        <f t="shared" si="0"/>
        <v>117.55593803786574</v>
      </c>
    </row>
    <row r="10" spans="1:6" ht="22.5">
      <c r="A10" s="19" t="s">
        <v>117</v>
      </c>
      <c r="B10" s="39" t="s">
        <v>116</v>
      </c>
      <c r="C10" s="73">
        <v>3.9</v>
      </c>
      <c r="D10" s="80">
        <v>4.0999999999999996</v>
      </c>
      <c r="E10" s="31">
        <f t="shared" si="0"/>
        <v>105.12820512820514</v>
      </c>
    </row>
    <row r="11" spans="1:6" ht="12.75" customHeight="1">
      <c r="A11" s="20" t="s">
        <v>5</v>
      </c>
      <c r="B11" s="15" t="s">
        <v>0</v>
      </c>
      <c r="C11" s="78">
        <f>SUM(C12:C13)</f>
        <v>726.19999999999993</v>
      </c>
      <c r="D11" s="79">
        <f>SUM(D12:D13)</f>
        <v>834.65</v>
      </c>
      <c r="E11" s="31">
        <f t="shared" si="0"/>
        <v>114.93390250619665</v>
      </c>
    </row>
    <row r="12" spans="1:6" ht="24.75" customHeight="1">
      <c r="A12" s="21" t="s">
        <v>4</v>
      </c>
      <c r="B12" s="10" t="s">
        <v>3</v>
      </c>
      <c r="C12" s="77">
        <v>722.4</v>
      </c>
      <c r="D12" s="32">
        <v>829.6</v>
      </c>
      <c r="E12" s="31">
        <f t="shared" si="0"/>
        <v>114.83942414174973</v>
      </c>
    </row>
    <row r="13" spans="1:6" ht="15" customHeight="1">
      <c r="A13" s="19" t="s">
        <v>53</v>
      </c>
      <c r="B13" s="16" t="s">
        <v>52</v>
      </c>
      <c r="C13" s="77">
        <v>3.8</v>
      </c>
      <c r="D13" s="32">
        <v>5.05</v>
      </c>
      <c r="E13" s="31">
        <f t="shared" si="0"/>
        <v>132.89473684210526</v>
      </c>
    </row>
    <row r="14" spans="1:6" ht="13.5" customHeight="1">
      <c r="A14" s="52" t="s">
        <v>69</v>
      </c>
      <c r="B14" s="58" t="s">
        <v>70</v>
      </c>
      <c r="C14" s="57">
        <f>SUM(C15)</f>
        <v>0</v>
      </c>
      <c r="D14" s="14">
        <f>SUM(D15)</f>
        <v>0.1</v>
      </c>
      <c r="E14" s="31" t="e">
        <f>D14/C14*100</f>
        <v>#DIV/0!</v>
      </c>
    </row>
    <row r="15" spans="1:6" ht="45">
      <c r="A15" s="21" t="s">
        <v>71</v>
      </c>
      <c r="B15" s="36" t="s">
        <v>72</v>
      </c>
      <c r="C15" s="77"/>
      <c r="D15" s="32">
        <v>0.1</v>
      </c>
      <c r="E15" s="31" t="e">
        <f>D15/C15*100</f>
        <v>#DIV/0!</v>
      </c>
    </row>
    <row r="16" spans="1:6" s="1" customFormat="1">
      <c r="A16" s="9" t="s">
        <v>50</v>
      </c>
      <c r="B16" s="2" t="s">
        <v>13</v>
      </c>
      <c r="C16" s="69">
        <f>SUM(C17:C18)</f>
        <v>625</v>
      </c>
      <c r="D16" s="79">
        <f>SUM(D17:D18)</f>
        <v>390.1</v>
      </c>
      <c r="E16" s="31">
        <f>D16/C16*100</f>
        <v>62.416000000000004</v>
      </c>
    </row>
    <row r="17" spans="1:5" s="1" customFormat="1" ht="35.25" customHeight="1">
      <c r="A17" s="25" t="s">
        <v>22</v>
      </c>
      <c r="B17" s="36" t="s">
        <v>41</v>
      </c>
      <c r="C17" s="71">
        <v>115</v>
      </c>
      <c r="D17" s="81">
        <v>78.5</v>
      </c>
      <c r="E17" s="31">
        <f>D17/C17*100</f>
        <v>68.260869565217391</v>
      </c>
    </row>
    <row r="18" spans="1:5" s="1" customFormat="1" ht="55.5" customHeight="1">
      <c r="A18" s="19" t="s">
        <v>23</v>
      </c>
      <c r="B18" s="62" t="s">
        <v>24</v>
      </c>
      <c r="C18" s="71">
        <v>510</v>
      </c>
      <c r="D18" s="81">
        <v>311.60000000000002</v>
      </c>
      <c r="E18" s="31">
        <f>D18/C18*100</f>
        <v>61.098039215686285</v>
      </c>
    </row>
    <row r="19" spans="1:5" s="1" customFormat="1" ht="27" customHeight="1">
      <c r="A19" s="9" t="s">
        <v>6</v>
      </c>
      <c r="B19" s="8" t="s">
        <v>79</v>
      </c>
      <c r="C19" s="72">
        <f>SUM(C20:C23)</f>
        <v>1000.1999999999999</v>
      </c>
      <c r="D19" s="12">
        <f>SUM(D20:D23)</f>
        <v>543.29999999999995</v>
      </c>
      <c r="E19" s="31">
        <f t="shared" ref="E19:E33" si="1">D19/C19*100</f>
        <v>54.319136172765447</v>
      </c>
    </row>
    <row r="20" spans="1:5" s="1" customFormat="1" ht="23.25" customHeight="1">
      <c r="A20" s="25" t="s">
        <v>121</v>
      </c>
      <c r="B20" s="93" t="s">
        <v>120</v>
      </c>
      <c r="C20" s="72">
        <v>1.3</v>
      </c>
      <c r="D20" s="94">
        <v>1.3</v>
      </c>
      <c r="E20" s="31"/>
    </row>
    <row r="21" spans="1:5" s="1" customFormat="1" ht="45" customHeight="1">
      <c r="A21" s="40" t="s">
        <v>58</v>
      </c>
      <c r="B21" s="41" t="s">
        <v>59</v>
      </c>
      <c r="C21" s="68">
        <v>300</v>
      </c>
      <c r="D21" s="81">
        <v>87.1</v>
      </c>
      <c r="E21" s="31">
        <f t="shared" si="1"/>
        <v>29.033333333333331</v>
      </c>
    </row>
    <row r="22" spans="1:5" s="1" customFormat="1" ht="57.75" customHeight="1">
      <c r="A22" s="38" t="s">
        <v>56</v>
      </c>
      <c r="B22" s="39" t="s">
        <v>57</v>
      </c>
      <c r="C22" s="68">
        <v>612.5</v>
      </c>
      <c r="D22" s="81">
        <v>326.3</v>
      </c>
      <c r="E22" s="31">
        <f t="shared" si="1"/>
        <v>53.2734693877551</v>
      </c>
    </row>
    <row r="23" spans="1:5" s="1" customFormat="1" ht="46.5" customHeight="1">
      <c r="A23" s="22" t="s">
        <v>45</v>
      </c>
      <c r="B23" s="39" t="s">
        <v>42</v>
      </c>
      <c r="C23" s="68">
        <v>86.4</v>
      </c>
      <c r="D23" s="81">
        <v>128.6</v>
      </c>
      <c r="E23" s="31">
        <f t="shared" si="1"/>
        <v>148.84259259259258</v>
      </c>
    </row>
    <row r="24" spans="1:5" s="1" customFormat="1" ht="15" customHeight="1">
      <c r="A24" s="9" t="s">
        <v>10</v>
      </c>
      <c r="B24" s="8" t="s">
        <v>14</v>
      </c>
      <c r="C24" s="12">
        <f>SUM(C25)</f>
        <v>2349.018</v>
      </c>
      <c r="D24" s="12">
        <f>SUM(D25)</f>
        <v>2542.1</v>
      </c>
      <c r="E24" s="31">
        <f t="shared" si="1"/>
        <v>108.21969010028872</v>
      </c>
    </row>
    <row r="25" spans="1:5" s="1" customFormat="1" ht="13.5" customHeight="1">
      <c r="A25" s="19" t="s">
        <v>11</v>
      </c>
      <c r="B25" s="6" t="s">
        <v>12</v>
      </c>
      <c r="C25" s="68">
        <v>2349.018</v>
      </c>
      <c r="D25" s="81">
        <v>2542.1</v>
      </c>
      <c r="E25" s="31">
        <f t="shared" si="1"/>
        <v>108.21969010028872</v>
      </c>
    </row>
    <row r="26" spans="1:5" s="56" customFormat="1" ht="25.5" customHeight="1">
      <c r="A26" s="60" t="s">
        <v>80</v>
      </c>
      <c r="B26" s="61" t="s">
        <v>81</v>
      </c>
      <c r="C26" s="33">
        <f>SUM(C27)</f>
        <v>2954.4119999999998</v>
      </c>
      <c r="D26" s="14">
        <f>SUM(D27)</f>
        <v>1596.3</v>
      </c>
      <c r="E26" s="31">
        <f t="shared" si="1"/>
        <v>54.031055925849202</v>
      </c>
    </row>
    <row r="27" spans="1:5" s="1" customFormat="1" ht="33.75" customHeight="1">
      <c r="A27" s="19" t="s">
        <v>82</v>
      </c>
      <c r="B27" s="63" t="s">
        <v>83</v>
      </c>
      <c r="C27" s="68">
        <v>2954.4119999999998</v>
      </c>
      <c r="D27" s="81">
        <v>1596.3</v>
      </c>
      <c r="E27" s="31">
        <f t="shared" si="1"/>
        <v>54.031055925849202</v>
      </c>
    </row>
    <row r="28" spans="1:5" s="1" customFormat="1" ht="26.25" customHeight="1">
      <c r="A28" s="53" t="s">
        <v>73</v>
      </c>
      <c r="B28" s="59" t="s">
        <v>74</v>
      </c>
      <c r="C28" s="33">
        <f>SUM(C29:C29)</f>
        <v>375</v>
      </c>
      <c r="D28" s="14">
        <f>SUM(D29:D29)</f>
        <v>6.2</v>
      </c>
      <c r="E28" s="31">
        <f t="shared" si="1"/>
        <v>1.6533333333333333</v>
      </c>
    </row>
    <row r="29" spans="1:5" s="1" customFormat="1" ht="21" customHeight="1">
      <c r="A29" s="54" t="s">
        <v>75</v>
      </c>
      <c r="B29" s="55" t="s">
        <v>78</v>
      </c>
      <c r="C29" s="68">
        <v>375</v>
      </c>
      <c r="D29" s="81">
        <v>6.2</v>
      </c>
      <c r="E29" s="31">
        <f t="shared" si="1"/>
        <v>1.6533333333333333</v>
      </c>
    </row>
    <row r="30" spans="1:5" s="7" customFormat="1" ht="14.25" customHeight="1">
      <c r="A30" s="9" t="s">
        <v>7</v>
      </c>
      <c r="B30" s="2" t="s">
        <v>2</v>
      </c>
      <c r="C30" s="33">
        <f>SUM(C31:C39)</f>
        <v>217.8</v>
      </c>
      <c r="D30" s="14">
        <f>SUM(D31:D39)</f>
        <v>306.20000000000005</v>
      </c>
      <c r="E30" s="31">
        <f t="shared" si="1"/>
        <v>140.58769513314968</v>
      </c>
    </row>
    <row r="31" spans="1:5" s="7" customFormat="1" ht="24.75" customHeight="1">
      <c r="A31" s="28" t="s">
        <v>134</v>
      </c>
      <c r="B31" s="64" t="s">
        <v>27</v>
      </c>
      <c r="C31" s="68">
        <v>12.1</v>
      </c>
      <c r="D31" s="81">
        <v>13.6</v>
      </c>
      <c r="E31" s="31">
        <f t="shared" si="1"/>
        <v>112.39669421487604</v>
      </c>
    </row>
    <row r="32" spans="1:5" s="7" customFormat="1" ht="35.25" customHeight="1">
      <c r="A32" s="28" t="s">
        <v>133</v>
      </c>
      <c r="B32" s="39" t="s">
        <v>39</v>
      </c>
      <c r="C32" s="68">
        <v>5.2</v>
      </c>
      <c r="D32" s="81">
        <v>6.5</v>
      </c>
      <c r="E32" s="31">
        <f t="shared" si="1"/>
        <v>125</v>
      </c>
    </row>
    <row r="33" spans="1:5" s="7" customFormat="1" ht="24" customHeight="1">
      <c r="A33" s="28" t="s">
        <v>143</v>
      </c>
      <c r="B33" s="39" t="s">
        <v>132</v>
      </c>
      <c r="C33" s="68"/>
      <c r="D33" s="81">
        <v>91</v>
      </c>
      <c r="E33" s="31" t="e">
        <f t="shared" si="1"/>
        <v>#DIV/0!</v>
      </c>
    </row>
    <row r="34" spans="1:5" s="7" customFormat="1" ht="24" customHeight="1">
      <c r="A34" s="28" t="s">
        <v>144</v>
      </c>
      <c r="B34" s="39" t="s">
        <v>145</v>
      </c>
      <c r="C34" s="68">
        <v>1</v>
      </c>
      <c r="D34" s="81"/>
      <c r="E34" s="31"/>
    </row>
    <row r="35" spans="1:5" s="7" customFormat="1" ht="25.5" customHeight="1">
      <c r="A35" s="28" t="s">
        <v>28</v>
      </c>
      <c r="B35" s="26" t="s">
        <v>29</v>
      </c>
      <c r="C35" s="68">
        <v>39</v>
      </c>
      <c r="D35" s="81">
        <v>24.3</v>
      </c>
      <c r="E35" s="31">
        <f t="shared" ref="E35:E40" si="2">D35/C35*100</f>
        <v>62.307692307692307</v>
      </c>
    </row>
    <row r="36" spans="1:5" s="7" customFormat="1" ht="38.25" customHeight="1">
      <c r="A36" s="28" t="s">
        <v>30</v>
      </c>
      <c r="B36" s="26" t="s">
        <v>31</v>
      </c>
      <c r="C36" s="68">
        <v>23</v>
      </c>
      <c r="D36" s="81">
        <v>27.3</v>
      </c>
      <c r="E36" s="31">
        <f t="shared" si="2"/>
        <v>118.69565217391305</v>
      </c>
    </row>
    <row r="37" spans="1:5" s="7" customFormat="1" ht="24.75" customHeight="1">
      <c r="A37" s="28" t="s">
        <v>32</v>
      </c>
      <c r="B37" s="27" t="s">
        <v>33</v>
      </c>
      <c r="C37" s="68">
        <v>40</v>
      </c>
      <c r="D37" s="81">
        <v>27.6</v>
      </c>
      <c r="E37" s="31">
        <f t="shared" si="2"/>
        <v>69</v>
      </c>
    </row>
    <row r="38" spans="1:5" s="7" customFormat="1" ht="34.5" customHeight="1">
      <c r="A38" s="28" t="s">
        <v>86</v>
      </c>
      <c r="B38" s="65" t="s">
        <v>89</v>
      </c>
      <c r="C38" s="68">
        <v>5</v>
      </c>
      <c r="D38" s="81">
        <v>3</v>
      </c>
      <c r="E38" s="31">
        <f t="shared" si="2"/>
        <v>60</v>
      </c>
    </row>
    <row r="39" spans="1:5" s="7" customFormat="1" ht="24.75" customHeight="1">
      <c r="A39" s="28" t="s">
        <v>34</v>
      </c>
      <c r="B39" s="66" t="s">
        <v>76</v>
      </c>
      <c r="C39" s="68">
        <v>92.5</v>
      </c>
      <c r="D39" s="81">
        <v>112.9</v>
      </c>
      <c r="E39" s="31">
        <f t="shared" si="2"/>
        <v>122.05405405405405</v>
      </c>
    </row>
    <row r="40" spans="1:5" s="7" customFormat="1" ht="13.5" customHeight="1">
      <c r="A40" s="9" t="s">
        <v>43</v>
      </c>
      <c r="B40" s="15" t="s">
        <v>44</v>
      </c>
      <c r="C40" s="33">
        <f>SUM(C42:C42)</f>
        <v>0</v>
      </c>
      <c r="D40" s="14">
        <f>SUM(D41:D42)</f>
        <v>104</v>
      </c>
      <c r="E40" s="31" t="e">
        <f t="shared" si="2"/>
        <v>#DIV/0!</v>
      </c>
    </row>
    <row r="41" spans="1:5" s="7" customFormat="1" ht="13.5" customHeight="1">
      <c r="A41" s="25" t="s">
        <v>122</v>
      </c>
      <c r="B41" s="37" t="s">
        <v>123</v>
      </c>
      <c r="C41" s="33"/>
      <c r="D41" s="95">
        <v>8.1</v>
      </c>
      <c r="E41" s="31"/>
    </row>
    <row r="42" spans="1:5" s="7" customFormat="1" ht="12" customHeight="1">
      <c r="A42" s="19" t="s">
        <v>51</v>
      </c>
      <c r="B42" s="40" t="s">
        <v>44</v>
      </c>
      <c r="C42" s="68"/>
      <c r="D42" s="81">
        <v>95.9</v>
      </c>
      <c r="E42" s="31" t="e">
        <f>D42/C42*100</f>
        <v>#DIV/0!</v>
      </c>
    </row>
    <row r="43" spans="1:5" s="18" customFormat="1">
      <c r="A43" s="9" t="s">
        <v>15</v>
      </c>
      <c r="B43" s="15" t="s">
        <v>16</v>
      </c>
      <c r="C43" s="57">
        <f>SUM(C44,C48,C64,C79,C84)</f>
        <v>138700.16099999999</v>
      </c>
      <c r="D43" s="57">
        <f>SUM(D44,D48,D64,D79,D84)</f>
        <v>115536.57821000001</v>
      </c>
      <c r="E43" s="31">
        <f t="shared" ref="E43:E49" si="3">D43/C43*100</f>
        <v>83.29952710725405</v>
      </c>
    </row>
    <row r="44" spans="1:5" s="18" customFormat="1" ht="25.5">
      <c r="A44" s="42" t="s">
        <v>60</v>
      </c>
      <c r="B44" s="43" t="s">
        <v>61</v>
      </c>
      <c r="C44" s="14">
        <f>SUM(C45:C47)</f>
        <v>40662</v>
      </c>
      <c r="D44" s="33">
        <f>SUM(D45:D47)</f>
        <v>33703.74</v>
      </c>
      <c r="E44" s="31">
        <f t="shared" si="3"/>
        <v>82.887560867640545</v>
      </c>
    </row>
    <row r="45" spans="1:5" ht="36.75" customHeight="1">
      <c r="A45" s="19" t="s">
        <v>17</v>
      </c>
      <c r="B45" s="16" t="s">
        <v>55</v>
      </c>
      <c r="C45" s="11">
        <v>34742.800000000003</v>
      </c>
      <c r="D45" s="32">
        <v>29027</v>
      </c>
      <c r="E45" s="31">
        <f t="shared" si="3"/>
        <v>83.5482459675098</v>
      </c>
    </row>
    <row r="46" spans="1:5" ht="27" customHeight="1">
      <c r="A46" s="82" t="s">
        <v>98</v>
      </c>
      <c r="B46" s="13" t="s">
        <v>97</v>
      </c>
      <c r="C46" s="11">
        <v>5869.2</v>
      </c>
      <c r="D46" s="50">
        <v>4626.74</v>
      </c>
      <c r="E46" s="31">
        <f t="shared" si="3"/>
        <v>78.830845771144283</v>
      </c>
    </row>
    <row r="47" spans="1:5" ht="13.5" customHeight="1">
      <c r="A47" s="100" t="s">
        <v>136</v>
      </c>
      <c r="B47" s="101" t="s">
        <v>135</v>
      </c>
      <c r="C47" s="80">
        <v>50</v>
      </c>
      <c r="D47" s="32">
        <v>50</v>
      </c>
      <c r="E47" s="31">
        <f t="shared" si="3"/>
        <v>100</v>
      </c>
    </row>
    <row r="48" spans="1:5" ht="26.25" customHeight="1">
      <c r="A48" s="44" t="s">
        <v>62</v>
      </c>
      <c r="B48" s="45" t="s">
        <v>63</v>
      </c>
      <c r="C48" s="57">
        <f>SUM(C49:C54)</f>
        <v>50379.955000000002</v>
      </c>
      <c r="D48" s="57">
        <f>SUM(D49:D54)</f>
        <v>40864.362999999998</v>
      </c>
      <c r="E48" s="31">
        <f t="shared" si="3"/>
        <v>81.112345177759678</v>
      </c>
    </row>
    <row r="49" spans="1:5" ht="51.75" customHeight="1">
      <c r="A49" s="91" t="s">
        <v>119</v>
      </c>
      <c r="B49" s="92" t="s">
        <v>118</v>
      </c>
      <c r="C49" s="76">
        <v>1603.8</v>
      </c>
      <c r="D49" s="76">
        <v>1535.65</v>
      </c>
      <c r="E49" s="31">
        <f t="shared" si="3"/>
        <v>95.750717047013353</v>
      </c>
    </row>
    <row r="50" spans="1:5" ht="35.25" customHeight="1">
      <c r="A50" s="96" t="s">
        <v>150</v>
      </c>
      <c r="B50" s="109" t="s">
        <v>151</v>
      </c>
      <c r="C50" s="76">
        <v>593.98900000000003</v>
      </c>
      <c r="D50" s="76"/>
      <c r="E50" s="31"/>
    </row>
    <row r="51" spans="1:5" ht="38.25" customHeight="1">
      <c r="A51" s="29" t="s">
        <v>93</v>
      </c>
      <c r="B51" s="83" t="s">
        <v>99</v>
      </c>
      <c r="C51" s="68">
        <v>27933.97</v>
      </c>
      <c r="D51" s="50">
        <v>27933.97</v>
      </c>
      <c r="E51" s="31">
        <f>D51/C51*100</f>
        <v>100</v>
      </c>
    </row>
    <row r="52" spans="1:5" ht="37.5" customHeight="1">
      <c r="A52" s="96" t="s">
        <v>124</v>
      </c>
      <c r="B52" s="106" t="s">
        <v>141</v>
      </c>
      <c r="C52" s="76">
        <v>4921.9030000000002</v>
      </c>
      <c r="D52" s="102">
        <v>4921.9030000000002</v>
      </c>
      <c r="E52" s="31">
        <f>D52/C52*100</f>
        <v>100</v>
      </c>
    </row>
    <row r="53" spans="1:5" ht="27" customHeight="1">
      <c r="A53" s="104" t="s">
        <v>140</v>
      </c>
      <c r="B53" s="83" t="s">
        <v>139</v>
      </c>
      <c r="C53" s="76">
        <v>1622.5</v>
      </c>
      <c r="D53" s="102">
        <v>1622.5</v>
      </c>
      <c r="E53" s="31"/>
    </row>
    <row r="54" spans="1:5" ht="12" customHeight="1">
      <c r="A54" s="105" t="s">
        <v>64</v>
      </c>
      <c r="B54" s="48" t="s">
        <v>65</v>
      </c>
      <c r="C54" s="33">
        <f>SUM(C55:C63)</f>
        <v>13703.793</v>
      </c>
      <c r="D54" s="33">
        <f>SUM(D55:D63)</f>
        <v>4850.34</v>
      </c>
      <c r="E54" s="31">
        <f t="shared" ref="E54:E66" si="4">D54/C54*100</f>
        <v>35.394142337088716</v>
      </c>
    </row>
    <row r="55" spans="1:5" ht="68.25" customHeight="1">
      <c r="A55" s="29" t="s">
        <v>40</v>
      </c>
      <c r="B55" s="83" t="s">
        <v>100</v>
      </c>
      <c r="C55" s="68">
        <v>80</v>
      </c>
      <c r="D55" s="50">
        <v>80</v>
      </c>
      <c r="E55" s="31">
        <f t="shared" si="4"/>
        <v>100</v>
      </c>
    </row>
    <row r="56" spans="1:5" ht="27" customHeight="1">
      <c r="A56" s="84" t="s">
        <v>40</v>
      </c>
      <c r="B56" s="49" t="s">
        <v>101</v>
      </c>
      <c r="C56" s="68">
        <v>6177.4</v>
      </c>
      <c r="D56" s="50"/>
      <c r="E56" s="31"/>
    </row>
    <row r="57" spans="1:5" ht="37.5" customHeight="1">
      <c r="A57" s="84" t="s">
        <v>40</v>
      </c>
      <c r="B57" s="85" t="s">
        <v>137</v>
      </c>
      <c r="C57" s="68">
        <v>25.9</v>
      </c>
      <c r="D57" s="50">
        <v>25.9</v>
      </c>
      <c r="E57" s="31">
        <f t="shared" si="4"/>
        <v>100</v>
      </c>
    </row>
    <row r="58" spans="1:5" ht="28.5" customHeight="1">
      <c r="A58" s="29" t="s">
        <v>40</v>
      </c>
      <c r="B58" s="23" t="s">
        <v>90</v>
      </c>
      <c r="C58" s="68">
        <v>124.4</v>
      </c>
      <c r="D58" s="50">
        <v>103.1</v>
      </c>
      <c r="E58" s="31">
        <f t="shared" si="4"/>
        <v>82.877813504823138</v>
      </c>
    </row>
    <row r="59" spans="1:5" ht="26.25" customHeight="1">
      <c r="A59" s="84" t="s">
        <v>40</v>
      </c>
      <c r="B59" s="85" t="s">
        <v>102</v>
      </c>
      <c r="C59" s="68">
        <v>333</v>
      </c>
      <c r="D59" s="50">
        <v>259</v>
      </c>
      <c r="E59" s="31">
        <f t="shared" si="4"/>
        <v>77.777777777777786</v>
      </c>
    </row>
    <row r="60" spans="1:5" ht="39" customHeight="1">
      <c r="A60" s="29" t="s">
        <v>40</v>
      </c>
      <c r="B60" s="23" t="s">
        <v>54</v>
      </c>
      <c r="C60" s="68">
        <v>4191.3999999999996</v>
      </c>
      <c r="D60" s="50">
        <v>3191.4</v>
      </c>
      <c r="E60" s="31">
        <f t="shared" si="4"/>
        <v>76.141623323949048</v>
      </c>
    </row>
    <row r="61" spans="1:5" ht="27" customHeight="1">
      <c r="A61" s="84" t="s">
        <v>40</v>
      </c>
      <c r="B61" s="103" t="s">
        <v>138</v>
      </c>
      <c r="C61" s="68">
        <v>2388.6</v>
      </c>
      <c r="D61" s="50">
        <v>1190.94</v>
      </c>
      <c r="E61" s="31">
        <f t="shared" si="4"/>
        <v>49.859331826174333</v>
      </c>
    </row>
    <row r="62" spans="1:5" ht="27" customHeight="1">
      <c r="A62" s="107" t="s">
        <v>40</v>
      </c>
      <c r="B62" s="108" t="s">
        <v>149</v>
      </c>
      <c r="C62" s="68">
        <v>362.99299999999999</v>
      </c>
      <c r="D62" s="50"/>
      <c r="E62" s="31"/>
    </row>
    <row r="63" spans="1:5" ht="27" customHeight="1">
      <c r="A63" s="29" t="s">
        <v>40</v>
      </c>
      <c r="B63" s="98" t="s">
        <v>128</v>
      </c>
      <c r="C63" s="68">
        <v>20.100000000000001</v>
      </c>
      <c r="D63" s="50"/>
      <c r="E63" s="31"/>
    </row>
    <row r="64" spans="1:5" ht="24.75" customHeight="1">
      <c r="A64" s="46" t="s">
        <v>66</v>
      </c>
      <c r="B64" s="43" t="s">
        <v>67</v>
      </c>
      <c r="C64" s="33">
        <f>SUM(C78,C65:C67)</f>
        <v>44035.199999999997</v>
      </c>
      <c r="D64" s="57">
        <f>SUM(D78,D65:D67)</f>
        <v>37268.975999999995</v>
      </c>
      <c r="E64" s="31">
        <f t="shared" si="4"/>
        <v>84.634510573359492</v>
      </c>
    </row>
    <row r="65" spans="1:5" ht="51" customHeight="1">
      <c r="A65" s="67" t="s">
        <v>94</v>
      </c>
      <c r="B65" s="85" t="s">
        <v>103</v>
      </c>
      <c r="C65" s="76">
        <v>45.9</v>
      </c>
      <c r="D65" s="76">
        <v>45.9</v>
      </c>
      <c r="E65" s="31">
        <f t="shared" si="4"/>
        <v>100</v>
      </c>
    </row>
    <row r="66" spans="1:5" ht="24.75" customHeight="1">
      <c r="A66" s="67" t="s">
        <v>91</v>
      </c>
      <c r="B66" s="16" t="s">
        <v>92</v>
      </c>
      <c r="C66" s="68">
        <v>1206.9000000000001</v>
      </c>
      <c r="D66" s="73">
        <v>957.7</v>
      </c>
      <c r="E66" s="31">
        <f t="shared" si="4"/>
        <v>79.352058994117158</v>
      </c>
    </row>
    <row r="67" spans="1:5" ht="22.5">
      <c r="A67" s="46" t="s">
        <v>35</v>
      </c>
      <c r="B67" s="47" t="s">
        <v>68</v>
      </c>
      <c r="C67" s="33">
        <f>SUM(C68:C77)</f>
        <v>42280</v>
      </c>
      <c r="D67" s="57">
        <f>SUM(D68:D77)</f>
        <v>35762.975999999995</v>
      </c>
      <c r="E67" s="31">
        <f>D67/C67*100</f>
        <v>84.586035950804146</v>
      </c>
    </row>
    <row r="68" spans="1:5" ht="39" customHeight="1">
      <c r="A68" s="30" t="s">
        <v>35</v>
      </c>
      <c r="B68" s="85" t="s">
        <v>142</v>
      </c>
      <c r="C68" s="68">
        <v>450.4</v>
      </c>
      <c r="D68" s="77">
        <v>375.33</v>
      </c>
      <c r="E68" s="31">
        <f>D68/C68*100</f>
        <v>83.332593250444049</v>
      </c>
    </row>
    <row r="69" spans="1:5" ht="38.25" customHeight="1">
      <c r="A69" s="30" t="s">
        <v>35</v>
      </c>
      <c r="B69" s="85" t="s">
        <v>104</v>
      </c>
      <c r="C69" s="68">
        <v>450.4</v>
      </c>
      <c r="D69" s="77">
        <v>375.33</v>
      </c>
      <c r="E69" s="31">
        <f>D69/C69*100</f>
        <v>83.332593250444049</v>
      </c>
    </row>
    <row r="70" spans="1:5" ht="38.25" customHeight="1">
      <c r="A70" s="30" t="s">
        <v>35</v>
      </c>
      <c r="B70" s="85" t="s">
        <v>105</v>
      </c>
      <c r="C70" s="68">
        <v>1.9</v>
      </c>
      <c r="D70" s="70">
        <v>1.9</v>
      </c>
      <c r="E70" s="31">
        <f>D70/C70*100</f>
        <v>100</v>
      </c>
    </row>
    <row r="71" spans="1:5" ht="38.25" customHeight="1">
      <c r="A71" s="30" t="s">
        <v>35</v>
      </c>
      <c r="B71" s="85" t="s">
        <v>106</v>
      </c>
      <c r="C71" s="68">
        <v>33.700000000000003</v>
      </c>
      <c r="D71" s="70">
        <v>28.9</v>
      </c>
      <c r="E71" s="31">
        <f t="shared" ref="E71:E86" si="5">D71/C71*100</f>
        <v>85.756676557863486</v>
      </c>
    </row>
    <row r="72" spans="1:5" ht="27.75" customHeight="1">
      <c r="A72" s="30" t="s">
        <v>35</v>
      </c>
      <c r="B72" s="85" t="s">
        <v>107</v>
      </c>
      <c r="C72" s="68">
        <v>47.6</v>
      </c>
      <c r="D72" s="77">
        <v>47.6</v>
      </c>
      <c r="E72" s="31">
        <f t="shared" si="5"/>
        <v>100</v>
      </c>
    </row>
    <row r="73" spans="1:5" ht="37.5" customHeight="1">
      <c r="A73" s="30" t="s">
        <v>35</v>
      </c>
      <c r="B73" s="85" t="s">
        <v>108</v>
      </c>
      <c r="C73" s="68">
        <v>218.9</v>
      </c>
      <c r="D73" s="77">
        <v>182.416</v>
      </c>
      <c r="E73" s="31">
        <f t="shared" si="5"/>
        <v>83.333028780264968</v>
      </c>
    </row>
    <row r="74" spans="1:5" ht="39" customHeight="1">
      <c r="A74" s="30" t="s">
        <v>35</v>
      </c>
      <c r="B74" s="85" t="s">
        <v>84</v>
      </c>
      <c r="C74" s="68">
        <v>23.5</v>
      </c>
      <c r="D74" s="50">
        <v>19.600000000000001</v>
      </c>
      <c r="E74" s="31">
        <f t="shared" si="5"/>
        <v>83.404255319148945</v>
      </c>
    </row>
    <row r="75" spans="1:5" ht="89.25">
      <c r="A75" s="30" t="s">
        <v>35</v>
      </c>
      <c r="B75" s="86" t="s">
        <v>109</v>
      </c>
      <c r="C75" s="68">
        <v>24.1</v>
      </c>
      <c r="D75" s="50">
        <v>15.8</v>
      </c>
      <c r="E75" s="31">
        <f t="shared" si="5"/>
        <v>65.560165975103729</v>
      </c>
    </row>
    <row r="76" spans="1:5" s="56" customFormat="1" ht="38.25">
      <c r="A76" s="30" t="s">
        <v>35</v>
      </c>
      <c r="B76" s="13" t="s">
        <v>110</v>
      </c>
      <c r="C76" s="68">
        <v>40632.6</v>
      </c>
      <c r="D76" s="90">
        <v>34319.199999999997</v>
      </c>
      <c r="E76" s="51">
        <f t="shared" si="5"/>
        <v>84.46222983515699</v>
      </c>
    </row>
    <row r="77" spans="1:5" s="56" customFormat="1" ht="24.75" customHeight="1">
      <c r="A77" s="30" t="s">
        <v>35</v>
      </c>
      <c r="B77" s="85" t="s">
        <v>111</v>
      </c>
      <c r="C77" s="68">
        <v>396.9</v>
      </c>
      <c r="D77" s="74">
        <v>396.9</v>
      </c>
      <c r="E77" s="51">
        <f t="shared" si="5"/>
        <v>100</v>
      </c>
    </row>
    <row r="78" spans="1:5" ht="14.25" customHeight="1">
      <c r="A78" s="46" t="s">
        <v>77</v>
      </c>
      <c r="B78" s="47" t="s">
        <v>85</v>
      </c>
      <c r="C78" s="68">
        <v>502.4</v>
      </c>
      <c r="D78" s="50">
        <v>502.4</v>
      </c>
      <c r="E78" s="51">
        <f t="shared" si="5"/>
        <v>100</v>
      </c>
    </row>
    <row r="79" spans="1:5" s="56" customFormat="1" ht="14.25" customHeight="1">
      <c r="A79" s="46" t="s">
        <v>95</v>
      </c>
      <c r="B79" s="45" t="s">
        <v>96</v>
      </c>
      <c r="C79" s="33">
        <f>SUM(C80:C83)</f>
        <v>4068.25</v>
      </c>
      <c r="D79" s="33">
        <f>SUM(D80:D83)</f>
        <v>4140.63</v>
      </c>
      <c r="E79" s="33" t="e">
        <f>SUM(E81:E83)</f>
        <v>#DIV/0!</v>
      </c>
    </row>
    <row r="80" spans="1:5" s="56" customFormat="1" ht="36" customHeight="1">
      <c r="A80" s="67" t="s">
        <v>130</v>
      </c>
      <c r="B80" s="99" t="s">
        <v>129</v>
      </c>
      <c r="C80" s="76">
        <v>100</v>
      </c>
      <c r="D80" s="76">
        <v>100</v>
      </c>
      <c r="E80" s="33"/>
    </row>
    <row r="81" spans="1:5" ht="22.5">
      <c r="A81" s="67" t="s">
        <v>87</v>
      </c>
      <c r="B81" s="97" t="s">
        <v>88</v>
      </c>
      <c r="C81" s="76">
        <v>14.1</v>
      </c>
      <c r="D81" s="50">
        <v>14.1</v>
      </c>
      <c r="E81" s="51">
        <f t="shared" si="5"/>
        <v>100</v>
      </c>
    </row>
    <row r="82" spans="1:5" ht="45">
      <c r="A82" s="67" t="s">
        <v>148</v>
      </c>
      <c r="B82" s="97" t="s">
        <v>126</v>
      </c>
      <c r="C82" s="76">
        <v>3954.15</v>
      </c>
      <c r="D82" s="50">
        <v>4026.53</v>
      </c>
      <c r="E82" s="51">
        <f t="shared" si="5"/>
        <v>101.8304818987646</v>
      </c>
    </row>
    <row r="83" spans="1:5" ht="33.75">
      <c r="A83" s="67" t="s">
        <v>125</v>
      </c>
      <c r="B83" s="97" t="s">
        <v>127</v>
      </c>
      <c r="C83" s="76"/>
      <c r="D83" s="50"/>
      <c r="E83" s="51" t="e">
        <f t="shared" si="5"/>
        <v>#DIV/0!</v>
      </c>
    </row>
    <row r="84" spans="1:5" ht="38.25">
      <c r="A84" s="87" t="s">
        <v>114</v>
      </c>
      <c r="B84" s="89" t="s">
        <v>112</v>
      </c>
      <c r="C84" s="33">
        <f>SUM(C85:C85)</f>
        <v>-445.24400000000003</v>
      </c>
      <c r="D84" s="33">
        <f>SUM(D85:D85)</f>
        <v>-441.13078999999999</v>
      </c>
      <c r="E84" s="51">
        <f t="shared" si="5"/>
        <v>99.076189684757111</v>
      </c>
    </row>
    <row r="85" spans="1:5" ht="33.75">
      <c r="A85" s="88" t="s">
        <v>115</v>
      </c>
      <c r="B85" s="55" t="s">
        <v>113</v>
      </c>
      <c r="C85" s="76">
        <v>-445.24400000000003</v>
      </c>
      <c r="D85" s="50">
        <v>-441.13078999999999</v>
      </c>
      <c r="E85" s="51">
        <f t="shared" si="5"/>
        <v>99.076189684757111</v>
      </c>
    </row>
    <row r="86" spans="1:5">
      <c r="A86" s="9" t="s">
        <v>18</v>
      </c>
      <c r="B86" s="17" t="s">
        <v>19</v>
      </c>
      <c r="C86" s="57">
        <f>SUM(C43,C4)</f>
        <v>263365.25699999998</v>
      </c>
      <c r="D86" s="14">
        <f>SUM(D43,D4)</f>
        <v>218496.02821000002</v>
      </c>
      <c r="E86" s="51">
        <f t="shared" si="5"/>
        <v>82.963117724370164</v>
      </c>
    </row>
    <row r="87" spans="1:5">
      <c r="D87" s="75"/>
    </row>
    <row r="88" spans="1:5">
      <c r="D88" s="75"/>
    </row>
    <row r="89" spans="1:5">
      <c r="D89" s="75"/>
    </row>
    <row r="90" spans="1:5">
      <c r="D90" s="75"/>
    </row>
    <row r="91" spans="1:5">
      <c r="D91" s="75"/>
    </row>
    <row r="92" spans="1:5">
      <c r="D92" s="75"/>
    </row>
    <row r="93" spans="1:5">
      <c r="D93" s="75"/>
    </row>
    <row r="94" spans="1:5">
      <c r="D94" s="75"/>
    </row>
    <row r="95" spans="1:5">
      <c r="D95" s="75"/>
    </row>
    <row r="96" spans="1:5">
      <c r="D96" s="75"/>
    </row>
  </sheetData>
  <mergeCells count="1">
    <mergeCell ref="B1:D1"/>
  </mergeCells>
  <phoneticPr fontId="5" type="noConversion"/>
  <printOptions horizontalCentered="1"/>
  <pageMargins left="0.19685039370078741" right="0.19685039370078741" top="0.22" bottom="0.28999999999999998" header="0.23622047244094491" footer="0.11811023622047245"/>
  <pageSetup paperSize="256" scale="68" orientation="portrait" r:id="rId1"/>
  <headerFooter alignWithMargins="0"/>
  <rowBreaks count="2" manualBreakCount="2">
    <brk id="42" max="4" man="1"/>
    <brk id="7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(2)</vt:lpstr>
      <vt:lpstr>2016</vt:lpstr>
      <vt:lpstr>2009</vt:lpstr>
      <vt:lpstr>'2009'!Область_печати</vt:lpstr>
      <vt:lpstr>'2016'!Область_печати</vt:lpstr>
      <vt:lpstr>'2016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Дарима</cp:lastModifiedBy>
  <cp:lastPrinted>2017-11-30T02:50:50Z</cp:lastPrinted>
  <dcterms:created xsi:type="dcterms:W3CDTF">2001-12-21T04:25:37Z</dcterms:created>
  <dcterms:modified xsi:type="dcterms:W3CDTF">2017-11-30T02:50:52Z</dcterms:modified>
</cp:coreProperties>
</file>