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90" yWindow="1290" windowWidth="9420" windowHeight="3810"/>
  </bookViews>
  <sheets>
    <sheet name="2017" sheetId="23" r:id="rId1"/>
  </sheets>
  <definedNames>
    <definedName name="_xlnm.Print_Titles" localSheetId="0">'2017'!$10:$11</definedName>
    <definedName name="_xlnm.Print_Area" localSheetId="0">'2017'!$A$1:$F$68</definedName>
  </definedNames>
  <calcPr calcId="144525"/>
</workbook>
</file>

<file path=xl/calcChain.xml><?xml version="1.0" encoding="utf-8"?>
<calcChain xmlns="http://schemas.openxmlformats.org/spreadsheetml/2006/main">
  <c r="F18" i="23" l="1"/>
  <c r="F19" i="23" l="1"/>
  <c r="D59" i="23" l="1"/>
  <c r="E59" i="23"/>
  <c r="F35" i="23" l="1"/>
  <c r="E72" i="23" l="1"/>
  <c r="E69" i="23"/>
  <c r="F60" i="23" l="1"/>
  <c r="F24" i="23" l="1"/>
  <c r="F27" i="23" l="1"/>
  <c r="E21" i="23" l="1"/>
  <c r="D21" i="23"/>
  <c r="F17" i="23" l="1"/>
  <c r="F23" i="23"/>
  <c r="D69" i="23" l="1"/>
  <c r="F63" i="23"/>
  <c r="E73" i="23" l="1"/>
  <c r="D73" i="23"/>
  <c r="F62" i="23"/>
  <c r="F73" i="23" s="1"/>
  <c r="D72" i="23" l="1"/>
  <c r="E71" i="23"/>
  <c r="D71" i="23"/>
  <c r="E70" i="23"/>
  <c r="D70" i="23"/>
  <c r="D74" i="23" l="1"/>
  <c r="E74" i="23"/>
  <c r="F46" i="23"/>
  <c r="F66" i="23"/>
  <c r="F67" i="23"/>
  <c r="F68" i="23"/>
  <c r="F65" i="23"/>
  <c r="D64" i="23"/>
  <c r="E64" i="23"/>
  <c r="F22" i="23"/>
  <c r="F64" i="23" l="1"/>
  <c r="F61" i="23" l="1"/>
  <c r="F59" i="23" s="1"/>
  <c r="F32" i="23" l="1"/>
  <c r="F26" i="23"/>
  <c r="F15" i="23"/>
  <c r="F25" i="23"/>
  <c r="F28" i="23"/>
  <c r="F29" i="23"/>
  <c r="F30" i="23"/>
  <c r="F31" i="23"/>
  <c r="F33" i="23"/>
  <c r="F34" i="23"/>
  <c r="F37" i="23"/>
  <c r="F40" i="23"/>
  <c r="F41" i="23"/>
  <c r="F42" i="23"/>
  <c r="F43" i="23"/>
  <c r="F44" i="23"/>
  <c r="F45" i="23"/>
  <c r="F47" i="23"/>
  <c r="F48" i="23"/>
  <c r="F49" i="23"/>
  <c r="F50" i="23"/>
  <c r="F51" i="23"/>
  <c r="F52" i="23"/>
  <c r="F53" i="23"/>
  <c r="F54" i="23"/>
  <c r="F56" i="23"/>
  <c r="F57" i="23"/>
  <c r="F58" i="23"/>
  <c r="E55" i="23"/>
  <c r="E39" i="23"/>
  <c r="E38" i="23" s="1"/>
  <c r="E20" i="23"/>
  <c r="E16" i="23" s="1"/>
  <c r="E14" i="23"/>
  <c r="F69" i="23" l="1"/>
  <c r="F21" i="23"/>
  <c r="F71" i="23"/>
  <c r="F72" i="23"/>
  <c r="F70" i="23"/>
  <c r="E36" i="23"/>
  <c r="E13" i="23" s="1"/>
  <c r="E12" i="23" s="1"/>
  <c r="F74" i="23" l="1"/>
  <c r="D55" i="23"/>
  <c r="F55" i="23" s="1"/>
  <c r="D14" i="23" l="1"/>
  <c r="D20" i="23"/>
  <c r="D16" i="23" s="1"/>
  <c r="D39" i="23"/>
  <c r="F14" i="23" l="1"/>
  <c r="D38" i="23"/>
  <c r="F39" i="23"/>
  <c r="F20" i="23"/>
  <c r="F16" i="23" s="1"/>
  <c r="D36" i="23" l="1"/>
  <c r="D13" i="23" s="1"/>
  <c r="D12" i="23" s="1"/>
  <c r="F38" i="23"/>
  <c r="F36" i="23" l="1"/>
  <c r="F13" i="23" s="1"/>
  <c r="F12" i="23" s="1"/>
</calcChain>
</file>

<file path=xl/sharedStrings.xml><?xml version="1.0" encoding="utf-8"?>
<sst xmlns="http://schemas.openxmlformats.org/spreadsheetml/2006/main" count="189" uniqueCount="97">
  <si>
    <t>Наименование</t>
  </si>
  <si>
    <t>Прочие субсидии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</si>
  <si>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</si>
  <si>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</si>
  <si>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Дотации бюджетам муниципальных районов на выравнивание бюджетной обеспеченности</t>
  </si>
  <si>
    <t>Прочие субсидии бюджетам муниципальных районов</t>
  </si>
  <si>
    <t>Безвозмездные поступления от других бюджетов бюджетной системы Российской Федерации</t>
  </si>
  <si>
    <t>000</t>
  </si>
  <si>
    <t>951</t>
  </si>
  <si>
    <t>952</t>
  </si>
  <si>
    <t>950</t>
  </si>
  <si>
    <t>953</t>
  </si>
  <si>
    <t>202 00000 00 0000 000</t>
  </si>
  <si>
    <t>Субвенции бюджетам муниципальных районов на осуществление государственных полномочий по расчету и предоставлению дотаций поселениям</t>
  </si>
  <si>
    <t>200 00000 00 0000 000</t>
  </si>
  <si>
    <t xml:space="preserve">Безвозмездные поступления </t>
  </si>
  <si>
    <t>Субвенции местным бюджетам на осуществление государственных полномочий по  организации и осуществлению деятельности по опеке и попечительству в Республике Бурятия</t>
  </si>
  <si>
    <t>Субвенции местным бюджетам на осуществление государственных полномочий по образованию и организации деятельности комиссий по делам несовершеннолетних и защите их прав в Республике Бурятия</t>
  </si>
  <si>
    <t xml:space="preserve">Субсидии бюджетам муниципальных районов на организацию горячего питания детей, обучающихся в муниципальных общеобразовательных учреждениях </t>
  </si>
  <si>
    <t>Объем  безвозмездных поступлений</t>
  </si>
  <si>
    <t>Субсидии бюджетам муниципальных районов на исполнение расходных обязательств муниципальных районов</t>
  </si>
  <si>
    <t>Субвенции местным бюджетам  на осуществление государственных полномочий по созданию и организации деятельности административных комиссий</t>
  </si>
  <si>
    <t>Код вида доходов</t>
  </si>
  <si>
    <t>Код ГРБС</t>
  </si>
  <si>
    <t>Субвенции местным бюджетам на осуществление отдельных государственных полномочий по уведомительной регистрации коллективных договоров</t>
  </si>
  <si>
    <t>Субсидии бюджетам муниципальных районов на увеличение фонда оплаты труда  педагогических работников  муниципальных учреждений  дополнительного образования</t>
  </si>
  <si>
    <t xml:space="preserve">Субвенции местным бюджетам на 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 </t>
  </si>
  <si>
    <t xml:space="preserve">Субсидии бюджетам муниципальных районов на повышение средней заработной платы  работников муниципальных учреждений культуры </t>
  </si>
  <si>
    <t>Субвенции  местным бюджетам на выплату вознаграждения за выполнение функций классного руководителя педагогическим работникам муниципальных образовательных организаций, реализующих образовательные программы начального общего, основного общего, среднего общего образования</t>
  </si>
  <si>
    <t xml:space="preserve">Субвенции местным бюджетам  на финансовое обеспечение получения  дошкольного образования в муниципальных образовательных организациях </t>
  </si>
  <si>
    <t>Субвенции местным бюджетам на предоставление мер социальной поддержки по оплате коммунальных услуг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Республики Бурятия</t>
  </si>
  <si>
    <t>Субвенции местным бюджетам на предоставление мер социальной поддержки по оплате коммунальных услуг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</si>
  <si>
    <t>Прочие субвенции бюджетам муниципальных районов</t>
  </si>
  <si>
    <t xml:space="preserve">Субсидии бюджетам муниципальных районов на повышение средней заработной платы педагогических работников муниципальных учреждений дополнительного образования отрасли "Культура"в целях выполнения Указа Президента Российской Федерации от 1 июня 2012 года № 761 "О Национальной стратегии действий в интересах детей на 2012 - 2017 годы" </t>
  </si>
  <si>
    <t>Субвенции местным бюджетам на 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 и пригородном сообщении (кроме железнодорожного транспорта)</t>
  </si>
  <si>
    <t xml:space="preserve"> к Решению Совета депутатов муниципального образования "Окинский район"</t>
  </si>
  <si>
    <t>на  2017 год</t>
  </si>
  <si>
    <t>Приложение 6</t>
  </si>
  <si>
    <t>"О бюджете муниципального района на  2017 год</t>
  </si>
  <si>
    <t>Субсидии бюджетам муниципальных районов на дорожную деятельность в отношении автомобильных дорог общего пользования местного значения</t>
  </si>
  <si>
    <t>Субсидии бюджетам муниципальных районов на содержание инструкторов по физической культуре и спорту</t>
  </si>
  <si>
    <t xml:space="preserve">Субвенции местным бюджетам на обеспечение прав детей находящихся в трудной жизненной ситуации, на отдых и оздоровление </t>
  </si>
  <si>
    <t>Субвенции местным бюджетам на организацию деятельности по обеспечению прав детей находящихся в трудной жизненной ситуации, на отдых и оздоровление</t>
  </si>
  <si>
    <t>Субвенции местным бюджетам на 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 (по выплате вознаграждения за выполнение функций классного руководителя педагогическим работникам муниципальных образовательных организаций, реализующих образовательные программы начального общего, основного общего, среднего общего образования)</t>
  </si>
  <si>
    <t>Субвенции местным бюджетам на организацию и обеспечение отдыха и оздоровления детей в загородных стационарных детских оздоровительных лагерях, оздоровительных лагерях с дневным пребыванием и иных детских лагерях сезонного действия (за исключением загородных стационарных детских оздоровительных лагерей), за исключением организации отдыха детей в каникулярное время и обеспечения прав детей, находящихся в трудной жизненной ситуации, на отдых и оздоровление</t>
  </si>
  <si>
    <t>Субвенции местным бюджетам на 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 (по организации и обеспечению отдыха и оздоровления детей в загородных стационарных детских оздоровительных лагерях, оздоровительных лагерях с дневным пребыванием и иных детских лагерях сезонного действия (за исключением загородных стационарных детских оздоровительных лагерей), за исключением организации отдыха детей в каникулярное время и обеспечения прав детей, находящихся в трудной жизненной ситуации, на отдых и оздоровление</t>
  </si>
  <si>
    <t>и на плановый период 2018 и 2019 годов"</t>
  </si>
  <si>
    <t>Субсидии бюджетам муниципальных образований на развитие общественной инфраструктуры, капитальный ремонт, реконструкцию, строительство объектов образования, физической культуры и спорта, культуры, дорожного хозяйства, жилищно-коммунального хозяйства</t>
  </si>
  <si>
    <t>Сумма</t>
  </si>
  <si>
    <t xml:space="preserve"> (тыс.руб.)</t>
  </si>
  <si>
    <t>Поправка</t>
  </si>
  <si>
    <t>Субсидии бюджетам муниципальных образований на реализацию мероприятий по обеспечению деятельности по охране правопорядка и общественной безопасности, повышению безопасности дорожного движения</t>
  </si>
  <si>
    <t>Иные межбюджетные трансферты</t>
  </si>
  <si>
    <t xml:space="preserve">Межбюджетные трансферты, передаваемые  бюджетам муниципальных районов из бюджетов  поселений  на  осуществление  части полномочий  в сфере культуры в  соответствии с заключенными соглашениями                            </t>
  </si>
  <si>
    <t xml:space="preserve">  </t>
  </si>
  <si>
    <t xml:space="preserve">   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</si>
  <si>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</si>
  <si>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</si>
  <si>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</si>
  <si>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 xml:space="preserve"> </t>
  </si>
  <si>
    <t>202 15001 05 0000 151</t>
  </si>
  <si>
    <t>202 29999 00 0000 151</t>
  </si>
  <si>
    <t>202 29999 05 0000 151</t>
  </si>
  <si>
    <t>202 30000 00 0000 151</t>
  </si>
  <si>
    <t>202 10000 00 0000 151</t>
  </si>
  <si>
    <t>202 20000 00 0000 151</t>
  </si>
  <si>
    <t>202 30021 05 0000 151</t>
  </si>
  <si>
    <t>202 30024 00 0000 151</t>
  </si>
  <si>
    <t>202 30024 05 0000 151</t>
  </si>
  <si>
    <t>202 39999 05 0000 151</t>
  </si>
  <si>
    <t xml:space="preserve">202 39999 05 0000 151 </t>
  </si>
  <si>
    <t>202 40000 00 0000 151</t>
  </si>
  <si>
    <t>202 40014 05 0000 151</t>
  </si>
  <si>
    <t>219 0000 00 0000 000</t>
  </si>
  <si>
    <t>Возврат остатков субсидий, субвенций и иных межбюджетных трансфертов, имеющих целевое назначение, прошлых лет</t>
  </si>
  <si>
    <t>219 60010 05 0000 151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</si>
  <si>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</si>
  <si>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220 60010 05 0000 151</t>
  </si>
  <si>
    <t>221 60010 05 0000 151</t>
  </si>
  <si>
    <t xml:space="preserve">Субвенции местным бюджетам на администрирование отдельного государственного полномочия по отлову и содержанию безнадзорных домашних животных </t>
  </si>
  <si>
    <t xml:space="preserve">Субвенции местным бюджетам на осуществление отдельного государственного полномочия по отлову и содержанию безнадзорных домашних животных </t>
  </si>
  <si>
    <t xml:space="preserve">Межбюджетные трансферты, передаваемые  бюджетам муниципальных районов из бюджетов  поселений  на  осуществление  части полномочий  по осуществлению внешнего муниципального контроля  в  соответствии с заключенными соглашениями                            </t>
  </si>
  <si>
    <t>962</t>
  </si>
  <si>
    <t>202 49999 05 0000 151</t>
  </si>
  <si>
    <t>Иные межбюджетные трансферты бюджетам муниципальных районов для награждения победителей и призеров республиканского конкурса "Лучшее территориальное общественное самоуправление"</t>
  </si>
  <si>
    <t>Cубсидии бюджетам муниципальных районов (городских округов) на обеспечение профессиональной  переподготовки, повышение квалификации глав муниципальных образований и муниципальных служащих на 2017 год</t>
  </si>
  <si>
    <t>202 25519 05 0000 151</t>
  </si>
  <si>
    <t>Субсидии бюджетам муниципальных образований на поддержку отрасли "Культура, кинематография"</t>
  </si>
  <si>
    <t>Субсидии бюджетам муниципальных образований на разработку ПСД по объекту "Капитальный ремонт защтной дамбы на р. Ока с. Орлик Окинского района РБ"</t>
  </si>
  <si>
    <t xml:space="preserve">Межбюджетные трансферты, передаваемые  бюджетам муниципальных районов из бюджетов  поселений  на  осуществление  части полномочий  по содержанию и обслуживанию гидротехнического сооружения в с.Орлик в  соответствии с заключенными соглашениями                            </t>
  </si>
  <si>
    <t>Возврат прочих остатков субсидий, субвенций и иных межбюджетных трансфертов, имеющих целевое назначение, прошлых лет из бюджетов   муниципальных районов</t>
  </si>
  <si>
    <t>Субсидии бюджетам муниципальных районов на приобретение школьных автобусов для перевозки учащихся муниципальных общеобразовательных организаций</t>
  </si>
  <si>
    <t>202 25558 05 0000 151</t>
  </si>
  <si>
    <t>202 25520 05 0000 151</t>
  </si>
  <si>
    <t>Субсидии бюджетам муниципальных районов  на реализацию мероприятий по созданию в субъектах Российской Федерации новых мест в общеобразовательных организациях на 2017 год</t>
  </si>
  <si>
    <t>Субсидии бюджетам муниципальных районов  на укрепление материально-технической базы в отрасли "Культура"</t>
  </si>
  <si>
    <t>Субвенции местным бюджетам на осуществление государственных полномочий по хранению, комплектованию, учету и использованию архивных документов, относящихся к государственной собственности Республики Бурятия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</si>
</sst>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2" x14ac:knownFonts="1">
    <font>
      <sz val="10"/>
      <name val="Arial Cyr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/>
    </xf>
    <xf numFmtId="0" fontId="3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/>
    <xf numFmtId="0" fontId="6" fillId="0" borderId="0" xfId="0" applyFont="1" applyAlignment="1">
      <alignment horizontal="center"/>
    </xf>
    <xf numFmtId="49" fontId="4" fillId="0" borderId="0" xfId="0" applyNumberFormat="1" applyFont="1" applyAlignment="1">
      <alignment horizontal="center" vertical="top"/>
    </xf>
    <xf numFmtId="49" fontId="4" fillId="0" borderId="1" xfId="0" applyNumberFormat="1" applyFont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justify"/>
    </xf>
    <xf numFmtId="0" fontId="4" fillId="0" borderId="1" xfId="0" applyFont="1" applyBorder="1" applyAlignment="1">
      <alignment horizontal="center" vertical="justify"/>
    </xf>
    <xf numFmtId="0" fontId="4" fillId="0" borderId="0" xfId="0" applyFont="1" applyAlignment="1">
      <alignment horizontal="left"/>
    </xf>
    <xf numFmtId="0" fontId="4" fillId="0" borderId="0" xfId="0" applyFont="1" applyBorder="1" applyAlignment="1">
      <alignment horizontal="center"/>
    </xf>
    <xf numFmtId="0" fontId="4" fillId="2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/>
    </xf>
    <xf numFmtId="49" fontId="5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164" fontId="4" fillId="0" borderId="1" xfId="0" applyNumberFormat="1" applyFont="1" applyBorder="1" applyAlignment="1"/>
    <xf numFmtId="164" fontId="5" fillId="0" borderId="1" xfId="0" applyNumberFormat="1" applyFont="1" applyFill="1" applyBorder="1" applyAlignment="1"/>
    <xf numFmtId="164" fontId="5" fillId="0" borderId="1" xfId="0" applyNumberFormat="1" applyFont="1" applyBorder="1" applyAlignment="1"/>
    <xf numFmtId="164" fontId="5" fillId="0" borderId="1" xfId="0" applyNumberFormat="1" applyFont="1" applyFill="1" applyBorder="1" applyAlignment="1">
      <alignment vertical="center"/>
    </xf>
    <xf numFmtId="49" fontId="4" fillId="0" borderId="0" xfId="0" applyNumberFormat="1" applyFont="1" applyAlignment="1">
      <alignment horizontal="right" vertical="top"/>
    </xf>
    <xf numFmtId="164" fontId="4" fillId="0" borderId="0" xfId="0" applyNumberFormat="1" applyFont="1" applyAlignment="1">
      <alignment horizontal="right"/>
    </xf>
    <xf numFmtId="49" fontId="4" fillId="0" borderId="1" xfId="0" applyNumberFormat="1" applyFont="1" applyFill="1" applyBorder="1" applyAlignment="1">
      <alignment horizontal="center" vertical="top"/>
    </xf>
    <xf numFmtId="49" fontId="5" fillId="0" borderId="1" xfId="0" applyNumberFormat="1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justify" vertical="justify" wrapText="1"/>
    </xf>
    <xf numFmtId="49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49" fontId="8" fillId="0" borderId="1" xfId="0" applyNumberFormat="1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justify"/>
    </xf>
    <xf numFmtId="164" fontId="8" fillId="0" borderId="1" xfId="0" applyNumberFormat="1" applyFont="1" applyBorder="1" applyAlignment="1"/>
    <xf numFmtId="164" fontId="8" fillId="0" borderId="1" xfId="0" applyNumberFormat="1" applyFont="1" applyFill="1" applyBorder="1" applyAlignment="1"/>
    <xf numFmtId="0" fontId="8" fillId="0" borderId="1" xfId="0" applyFont="1" applyFill="1" applyBorder="1" applyAlignment="1">
      <alignment horizontal="center" vertical="top"/>
    </xf>
    <xf numFmtId="49" fontId="8" fillId="0" borderId="1" xfId="0" applyNumberFormat="1" applyFont="1" applyBorder="1" applyAlignment="1">
      <alignment horizontal="center" vertical="top"/>
    </xf>
    <xf numFmtId="164" fontId="8" fillId="0" borderId="1" xfId="0" applyNumberFormat="1" applyFont="1" applyFill="1" applyBorder="1" applyAlignment="1">
      <alignment vertical="center"/>
    </xf>
    <xf numFmtId="0" fontId="5" fillId="0" borderId="1" xfId="0" applyFont="1" applyBorder="1" applyAlignment="1">
      <alignment horizontal="justify"/>
    </xf>
    <xf numFmtId="0" fontId="5" fillId="0" borderId="1" xfId="0" applyFont="1" applyBorder="1" applyAlignment="1">
      <alignment horizontal="justify" vertical="justify"/>
    </xf>
    <xf numFmtId="0" fontId="4" fillId="0" borderId="1" xfId="0" applyFont="1" applyBorder="1" applyAlignment="1">
      <alignment horizontal="justify" wrapText="1"/>
    </xf>
    <xf numFmtId="0" fontId="5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justify" wrapText="1"/>
    </xf>
    <xf numFmtId="0" fontId="8" fillId="0" borderId="1" xfId="0" applyFont="1" applyFill="1" applyBorder="1" applyAlignment="1">
      <alignment horizontal="justify" vertical="justify"/>
    </xf>
    <xf numFmtId="0" fontId="4" fillId="0" borderId="1" xfId="0" applyNumberFormat="1" applyFont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justify" vertical="top" wrapText="1"/>
    </xf>
    <xf numFmtId="0" fontId="8" fillId="0" borderId="1" xfId="0" applyFont="1" applyFill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 wrapText="1"/>
    </xf>
    <xf numFmtId="0" fontId="4" fillId="0" borderId="1" xfId="0" applyNumberFormat="1" applyFont="1" applyBorder="1" applyAlignment="1">
      <alignment horizontal="justify" vertical="top" wrapText="1"/>
    </xf>
    <xf numFmtId="164" fontId="5" fillId="0" borderId="0" xfId="0" applyNumberFormat="1" applyFont="1" applyAlignment="1">
      <alignment horizontal="right"/>
    </xf>
    <xf numFmtId="164" fontId="4" fillId="0" borderId="1" xfId="0" applyNumberFormat="1" applyFont="1" applyFill="1" applyBorder="1" applyAlignment="1"/>
    <xf numFmtId="0" fontId="4" fillId="3" borderId="1" xfId="0" applyFont="1" applyFill="1" applyBorder="1" applyAlignment="1">
      <alignment horizontal="justify" vertical="top" wrapText="1"/>
    </xf>
    <xf numFmtId="3" fontId="5" fillId="0" borderId="1" xfId="0" applyNumberFormat="1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49" fontId="4" fillId="0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4" fillId="0" borderId="1" xfId="0" applyFont="1" applyBorder="1"/>
    <xf numFmtId="0" fontId="4" fillId="2" borderId="2" xfId="0" applyFont="1" applyFill="1" applyBorder="1" applyAlignment="1">
      <alignment horizontal="justify" vertical="center" wrapText="1"/>
    </xf>
    <xf numFmtId="0" fontId="4" fillId="2" borderId="4" xfId="0" applyFont="1" applyFill="1" applyBorder="1" applyAlignment="1">
      <alignment horizontal="justify" vertical="center" wrapText="1"/>
    </xf>
    <xf numFmtId="0" fontId="4" fillId="0" borderId="3" xfId="0" applyFont="1" applyBorder="1" applyAlignment="1">
      <alignment horizontal="center" vertical="center"/>
    </xf>
    <xf numFmtId="164" fontId="4" fillId="0" borderId="1" xfId="0" applyNumberFormat="1" applyFont="1" applyBorder="1"/>
    <xf numFmtId="0" fontId="4" fillId="0" borderId="0" xfId="0" applyFont="1" applyAlignment="1">
      <alignment horizontal="center" vertical="top" wrapText="1"/>
    </xf>
    <xf numFmtId="0" fontId="4" fillId="0" borderId="0" xfId="0" applyFont="1" applyBorder="1" applyAlignment="1">
      <alignment horizontal="right"/>
    </xf>
    <xf numFmtId="0" fontId="4" fillId="0" borderId="0" xfId="0" applyFont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10" fillId="3" borderId="0" xfId="0" applyFont="1" applyFill="1" applyAlignment="1">
      <alignment horizontal="center" wrapText="1"/>
    </xf>
    <xf numFmtId="0" fontId="11" fillId="0" borderId="0" xfId="0" applyFont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4"/>
  <sheetViews>
    <sheetView tabSelected="1" view="pageBreakPreview" topLeftCell="A10" zoomScaleSheetLayoutView="100" workbookViewId="0">
      <pane xSplit="3" ySplit="3" topLeftCell="D13" activePane="bottomRight" state="frozen"/>
      <selection activeCell="A10" sqref="A10"/>
      <selection pane="topRight" activeCell="D10" sqref="D10"/>
      <selection pane="bottomLeft" activeCell="A13" sqref="A13"/>
      <selection pane="bottomRight" activeCell="E20" sqref="E20"/>
    </sheetView>
  </sheetViews>
  <sheetFormatPr defaultRowHeight="15.75" x14ac:dyDescent="0.25"/>
  <cols>
    <col min="1" max="1" width="8" style="8" customWidth="1"/>
    <col min="2" max="2" width="23.42578125" style="7" customWidth="1"/>
    <col min="3" max="3" width="104.7109375" style="6" customWidth="1"/>
    <col min="4" max="4" width="12.42578125" style="13" hidden="1" customWidth="1"/>
    <col min="5" max="5" width="13" style="13" hidden="1" customWidth="1"/>
    <col min="6" max="6" width="13" style="13" customWidth="1"/>
    <col min="11" max="11" width="78.42578125" customWidth="1"/>
  </cols>
  <sheetData>
    <row r="1" spans="1:6" ht="15.75" customHeight="1" x14ac:dyDescent="0.25"/>
    <row r="2" spans="1:6" x14ac:dyDescent="0.25">
      <c r="C2" s="72" t="s">
        <v>37</v>
      </c>
      <c r="D2" s="72"/>
      <c r="E2"/>
      <c r="F2"/>
    </row>
    <row r="3" spans="1:6" x14ac:dyDescent="0.25">
      <c r="A3" s="72" t="s">
        <v>35</v>
      </c>
      <c r="B3" s="72"/>
      <c r="C3" s="72"/>
      <c r="D3" s="72"/>
      <c r="E3"/>
      <c r="F3"/>
    </row>
    <row r="4" spans="1:6" x14ac:dyDescent="0.25">
      <c r="A4" s="24"/>
      <c r="B4" s="31"/>
      <c r="C4" s="72" t="s">
        <v>38</v>
      </c>
      <c r="D4" s="72"/>
      <c r="E4"/>
      <c r="F4"/>
    </row>
    <row r="5" spans="1:6" ht="15.75" customHeight="1" x14ac:dyDescent="0.2">
      <c r="B5" s="73" t="s">
        <v>46</v>
      </c>
      <c r="C5" s="74"/>
      <c r="D5" s="74"/>
      <c r="E5"/>
      <c r="F5"/>
    </row>
    <row r="6" spans="1:6" ht="15.75" customHeight="1" x14ac:dyDescent="0.3">
      <c r="A6" s="83" t="s">
        <v>54</v>
      </c>
      <c r="B6" s="83"/>
      <c r="C6" s="83"/>
      <c r="D6" s="83"/>
      <c r="E6"/>
      <c r="F6"/>
    </row>
    <row r="7" spans="1:6" ht="18.75" x14ac:dyDescent="0.3">
      <c r="A7" s="84" t="s">
        <v>19</v>
      </c>
      <c r="B7" s="84"/>
      <c r="C7" s="84"/>
      <c r="D7" s="84"/>
      <c r="E7" s="84"/>
      <c r="F7" s="84"/>
    </row>
    <row r="8" spans="1:6" ht="18.75" x14ac:dyDescent="0.3">
      <c r="A8" s="84" t="s">
        <v>36</v>
      </c>
      <c r="B8" s="84"/>
      <c r="C8" s="84"/>
      <c r="D8" s="84"/>
      <c r="E8" s="84"/>
      <c r="F8" s="84"/>
    </row>
    <row r="9" spans="1:6" x14ac:dyDescent="0.25">
      <c r="B9" s="14"/>
      <c r="C9" s="14" t="s">
        <v>59</v>
      </c>
      <c r="F9" s="13" t="s">
        <v>49</v>
      </c>
    </row>
    <row r="10" spans="1:6" s="4" customFormat="1" ht="15.75" customHeight="1" x14ac:dyDescent="0.2">
      <c r="A10" s="77" t="s">
        <v>23</v>
      </c>
      <c r="B10" s="79" t="s">
        <v>22</v>
      </c>
      <c r="C10" s="79" t="s">
        <v>0</v>
      </c>
      <c r="D10" s="81" t="s">
        <v>48</v>
      </c>
      <c r="E10" s="81" t="s">
        <v>50</v>
      </c>
      <c r="F10" s="81" t="s">
        <v>48</v>
      </c>
    </row>
    <row r="11" spans="1:6" s="4" customFormat="1" ht="31.5" customHeight="1" x14ac:dyDescent="0.2">
      <c r="A11" s="78"/>
      <c r="B11" s="80"/>
      <c r="C11" s="80"/>
      <c r="D11" s="82"/>
      <c r="E11" s="82"/>
      <c r="F11" s="82"/>
    </row>
    <row r="12" spans="1:6" s="4" customFormat="1" x14ac:dyDescent="0.25">
      <c r="A12" s="9" t="s">
        <v>7</v>
      </c>
      <c r="B12" s="16" t="s">
        <v>14</v>
      </c>
      <c r="C12" s="39" t="s">
        <v>15</v>
      </c>
      <c r="D12" s="22">
        <f>SUM(D13,D64)</f>
        <v>211479.163</v>
      </c>
      <c r="E12" s="22">
        <f>SUM(E13,E64)</f>
        <v>5405.7</v>
      </c>
      <c r="F12" s="22">
        <f>SUM(F13,F64)</f>
        <v>216884.86300000001</v>
      </c>
    </row>
    <row r="13" spans="1:6" s="5" customFormat="1" x14ac:dyDescent="0.25">
      <c r="A13" s="9" t="s">
        <v>7</v>
      </c>
      <c r="B13" s="17" t="s">
        <v>12</v>
      </c>
      <c r="C13" s="40" t="s">
        <v>6</v>
      </c>
      <c r="D13" s="22">
        <f>D14+D16+D36+D59</f>
        <v>211817.94399999999</v>
      </c>
      <c r="E13" s="22">
        <f>E14+E16+E36+E59</f>
        <v>5405.7</v>
      </c>
      <c r="F13" s="22">
        <f>F14+F16+F36+F59</f>
        <v>217223.644</v>
      </c>
    </row>
    <row r="14" spans="1:6" s="1" customFormat="1" ht="18.75" customHeight="1" x14ac:dyDescent="0.25">
      <c r="A14" s="9" t="s">
        <v>7</v>
      </c>
      <c r="B14" s="18" t="s">
        <v>64</v>
      </c>
      <c r="C14" s="39" t="s">
        <v>56</v>
      </c>
      <c r="D14" s="22">
        <f>SUM(D15:D15)</f>
        <v>54248.6</v>
      </c>
      <c r="E14" s="22">
        <f>SUM(E15:E15)</f>
        <v>0</v>
      </c>
      <c r="F14" s="22">
        <f t="shared" ref="F14:F66" si="0">D14+E14</f>
        <v>54248.6</v>
      </c>
    </row>
    <row r="15" spans="1:6" ht="18" customHeight="1" x14ac:dyDescent="0.25">
      <c r="A15" s="29" t="s">
        <v>8</v>
      </c>
      <c r="B15" s="30" t="s">
        <v>60</v>
      </c>
      <c r="C15" s="41" t="s">
        <v>4</v>
      </c>
      <c r="D15" s="20">
        <v>54248.6</v>
      </c>
      <c r="E15" s="20">
        <v>0</v>
      </c>
      <c r="F15" s="20">
        <f t="shared" si="0"/>
        <v>54248.6</v>
      </c>
    </row>
    <row r="16" spans="1:6" s="1" customFormat="1" ht="18" customHeight="1" x14ac:dyDescent="0.2">
      <c r="A16" s="17" t="s">
        <v>7</v>
      </c>
      <c r="B16" s="18" t="s">
        <v>65</v>
      </c>
      <c r="C16" s="42" t="s">
        <v>58</v>
      </c>
      <c r="D16" s="23">
        <f>SUM(D17:D20)</f>
        <v>80061.400000000009</v>
      </c>
      <c r="E16" s="23">
        <f>SUM(E17:E20)</f>
        <v>5332.2</v>
      </c>
      <c r="F16" s="23">
        <f>SUM(F17:F20)</f>
        <v>85393.600000000006</v>
      </c>
    </row>
    <row r="17" spans="1:9" s="1" customFormat="1" ht="15.75" customHeight="1" x14ac:dyDescent="0.25">
      <c r="A17" s="26" t="s">
        <v>11</v>
      </c>
      <c r="B17" s="10" t="s">
        <v>86</v>
      </c>
      <c r="C17" s="44" t="s">
        <v>87</v>
      </c>
      <c r="D17" s="20">
        <v>1.7</v>
      </c>
      <c r="E17" s="20"/>
      <c r="F17" s="20">
        <f>D17+E17</f>
        <v>1.7</v>
      </c>
    </row>
    <row r="18" spans="1:9" s="1" customFormat="1" ht="34.5" customHeight="1" x14ac:dyDescent="0.25">
      <c r="A18" s="26" t="s">
        <v>9</v>
      </c>
      <c r="B18" s="10" t="s">
        <v>93</v>
      </c>
      <c r="C18" s="45" t="s">
        <v>94</v>
      </c>
      <c r="D18" s="20">
        <v>0</v>
      </c>
      <c r="E18" s="20">
        <v>5000</v>
      </c>
      <c r="F18" s="20">
        <f>D18+E18</f>
        <v>5000</v>
      </c>
    </row>
    <row r="19" spans="1:9" s="1" customFormat="1" ht="31.5" customHeight="1" x14ac:dyDescent="0.25">
      <c r="A19" s="26" t="s">
        <v>11</v>
      </c>
      <c r="B19" s="71" t="s">
        <v>92</v>
      </c>
      <c r="C19" s="45" t="s">
        <v>95</v>
      </c>
      <c r="D19" s="20">
        <v>0</v>
      </c>
      <c r="E19" s="20">
        <v>332.2</v>
      </c>
      <c r="F19" s="20">
        <f>D19+E19</f>
        <v>332.2</v>
      </c>
    </row>
    <row r="20" spans="1:9" s="2" customFormat="1" x14ac:dyDescent="0.25">
      <c r="A20" s="37" t="s">
        <v>7</v>
      </c>
      <c r="B20" s="36" t="s">
        <v>61</v>
      </c>
      <c r="C20" s="43" t="s">
        <v>1</v>
      </c>
      <c r="D20" s="34">
        <f t="shared" ref="D20:E20" si="1">SUM(D21)</f>
        <v>80059.700000000012</v>
      </c>
      <c r="E20" s="34">
        <f t="shared" si="1"/>
        <v>0</v>
      </c>
      <c r="F20" s="22">
        <f t="shared" si="0"/>
        <v>80059.700000000012</v>
      </c>
    </row>
    <row r="21" spans="1:9" s="2" customFormat="1" x14ac:dyDescent="0.2">
      <c r="A21" s="37" t="s">
        <v>7</v>
      </c>
      <c r="B21" s="36" t="s">
        <v>62</v>
      </c>
      <c r="C21" s="43" t="s">
        <v>5</v>
      </c>
      <c r="D21" s="38">
        <f>SUM(D22:D35)</f>
        <v>80059.700000000012</v>
      </c>
      <c r="E21" s="38">
        <f>SUM(E22:E35)</f>
        <v>0</v>
      </c>
      <c r="F21" s="38">
        <f>SUM(F22:F35)</f>
        <v>80059.700000000012</v>
      </c>
    </row>
    <row r="22" spans="1:9" s="2" customFormat="1" ht="31.5" x14ac:dyDescent="0.25">
      <c r="A22" s="9" t="s">
        <v>10</v>
      </c>
      <c r="B22" s="10" t="s">
        <v>62</v>
      </c>
      <c r="C22" s="45" t="s">
        <v>39</v>
      </c>
      <c r="D22" s="54">
        <v>40000</v>
      </c>
      <c r="E22" s="54">
        <v>0</v>
      </c>
      <c r="F22" s="20">
        <f>D22+E22</f>
        <v>40000</v>
      </c>
    </row>
    <row r="23" spans="1:9" s="2" customFormat="1" ht="47.25" x14ac:dyDescent="0.25">
      <c r="A23" s="9" t="s">
        <v>10</v>
      </c>
      <c r="B23" s="10" t="s">
        <v>62</v>
      </c>
      <c r="C23" s="45" t="s">
        <v>85</v>
      </c>
      <c r="D23" s="54">
        <v>84</v>
      </c>
      <c r="E23" s="54"/>
      <c r="F23" s="20">
        <f>D23+E23</f>
        <v>84</v>
      </c>
    </row>
    <row r="24" spans="1:9" s="2" customFormat="1" ht="47.25" x14ac:dyDescent="0.25">
      <c r="A24" s="9" t="s">
        <v>9</v>
      </c>
      <c r="B24" s="10" t="s">
        <v>62</v>
      </c>
      <c r="C24" s="45" t="s">
        <v>47</v>
      </c>
      <c r="D24" s="54">
        <v>48.393000000000001</v>
      </c>
      <c r="E24" s="54"/>
      <c r="F24" s="20">
        <f>D24+E24</f>
        <v>48.393000000000001</v>
      </c>
    </row>
    <row r="25" spans="1:9" s="2" customFormat="1" ht="47.25" x14ac:dyDescent="0.25">
      <c r="A25" s="9" t="s">
        <v>9</v>
      </c>
      <c r="B25" s="10" t="s">
        <v>62</v>
      </c>
      <c r="C25" s="45" t="s">
        <v>47</v>
      </c>
      <c r="D25" s="54">
        <v>2150.607</v>
      </c>
      <c r="E25" s="54"/>
      <c r="F25" s="20">
        <f t="shared" si="0"/>
        <v>2150.607</v>
      </c>
    </row>
    <row r="26" spans="1:9" s="2" customFormat="1" ht="47.25" x14ac:dyDescent="0.25">
      <c r="A26" s="9" t="s">
        <v>10</v>
      </c>
      <c r="B26" s="10" t="s">
        <v>62</v>
      </c>
      <c r="C26" s="45" t="s">
        <v>51</v>
      </c>
      <c r="D26" s="54">
        <v>15.4</v>
      </c>
      <c r="E26" s="54">
        <v>0</v>
      </c>
      <c r="F26" s="20">
        <f t="shared" si="0"/>
        <v>15.4</v>
      </c>
      <c r="I26" s="2" t="s">
        <v>54</v>
      </c>
    </row>
    <row r="27" spans="1:9" s="2" customFormat="1" ht="31.5" x14ac:dyDescent="0.25">
      <c r="A27" s="9" t="s">
        <v>10</v>
      </c>
      <c r="B27" s="10" t="s">
        <v>62</v>
      </c>
      <c r="C27" s="45" t="s">
        <v>88</v>
      </c>
      <c r="D27" s="54">
        <v>1200</v>
      </c>
      <c r="E27" s="54"/>
      <c r="F27" s="20">
        <f t="shared" si="0"/>
        <v>1200</v>
      </c>
    </row>
    <row r="28" spans="1:9" ht="33.75" customHeight="1" x14ac:dyDescent="0.25">
      <c r="A28" s="26" t="s">
        <v>8</v>
      </c>
      <c r="B28" s="10" t="s">
        <v>62</v>
      </c>
      <c r="C28" s="45" t="s">
        <v>20</v>
      </c>
      <c r="D28" s="20">
        <v>25938.7</v>
      </c>
      <c r="E28" s="54">
        <v>0</v>
      </c>
      <c r="F28" s="20">
        <f t="shared" si="0"/>
        <v>25938.7</v>
      </c>
    </row>
    <row r="29" spans="1:9" ht="31.5" customHeight="1" x14ac:dyDescent="0.25">
      <c r="A29" s="26" t="s">
        <v>9</v>
      </c>
      <c r="B29" s="10" t="s">
        <v>62</v>
      </c>
      <c r="C29" s="28" t="s">
        <v>18</v>
      </c>
      <c r="D29" s="20">
        <v>443.1</v>
      </c>
      <c r="E29" s="54">
        <v>0</v>
      </c>
      <c r="F29" s="20">
        <f t="shared" si="0"/>
        <v>443.1</v>
      </c>
    </row>
    <row r="30" spans="1:9" ht="34.5" customHeight="1" x14ac:dyDescent="0.25">
      <c r="A30" s="26" t="s">
        <v>9</v>
      </c>
      <c r="B30" s="10" t="s">
        <v>62</v>
      </c>
      <c r="C30" s="28" t="s">
        <v>40</v>
      </c>
      <c r="D30" s="20">
        <v>79.5</v>
      </c>
      <c r="E30" s="54"/>
      <c r="F30" s="20">
        <f t="shared" si="0"/>
        <v>79.5</v>
      </c>
    </row>
    <row r="31" spans="1:9" ht="36" customHeight="1" x14ac:dyDescent="0.25">
      <c r="A31" s="26" t="s">
        <v>9</v>
      </c>
      <c r="B31" s="10" t="s">
        <v>62</v>
      </c>
      <c r="C31" s="44" t="s">
        <v>25</v>
      </c>
      <c r="D31" s="20">
        <v>3768.7</v>
      </c>
      <c r="E31" s="54">
        <v>0</v>
      </c>
      <c r="F31" s="20">
        <f t="shared" si="0"/>
        <v>3768.7</v>
      </c>
    </row>
    <row r="32" spans="1:9" ht="34.5" hidden="1" customHeight="1" x14ac:dyDescent="0.25">
      <c r="A32" s="26"/>
      <c r="B32" s="10" t="s">
        <v>62</v>
      </c>
      <c r="C32" s="44"/>
      <c r="D32" s="20">
        <v>0</v>
      </c>
      <c r="E32" s="54">
        <v>0</v>
      </c>
      <c r="F32" s="20">
        <f t="shared" si="0"/>
        <v>0</v>
      </c>
    </row>
    <row r="33" spans="1:8" ht="34.5" customHeight="1" x14ac:dyDescent="0.25">
      <c r="A33" s="26" t="s">
        <v>11</v>
      </c>
      <c r="B33" s="10" t="s">
        <v>62</v>
      </c>
      <c r="C33" s="44" t="s">
        <v>27</v>
      </c>
      <c r="D33" s="20">
        <v>1396.3</v>
      </c>
      <c r="E33" s="54">
        <v>0</v>
      </c>
      <c r="F33" s="20">
        <f t="shared" si="0"/>
        <v>1396.3</v>
      </c>
    </row>
    <row r="34" spans="1:8" ht="63.75" customHeight="1" x14ac:dyDescent="0.25">
      <c r="A34" s="26" t="s">
        <v>11</v>
      </c>
      <c r="B34" s="10" t="s">
        <v>62</v>
      </c>
      <c r="C34" s="44" t="s">
        <v>33</v>
      </c>
      <c r="D34" s="20">
        <v>3591</v>
      </c>
      <c r="E34" s="54">
        <v>0</v>
      </c>
      <c r="F34" s="20">
        <f t="shared" si="0"/>
        <v>3591</v>
      </c>
      <c r="H34" t="s">
        <v>55</v>
      </c>
    </row>
    <row r="35" spans="1:8" ht="33.75" customHeight="1" x14ac:dyDescent="0.25">
      <c r="A35" s="26" t="s">
        <v>9</v>
      </c>
      <c r="B35" s="10" t="s">
        <v>62</v>
      </c>
      <c r="C35" s="44" t="s">
        <v>91</v>
      </c>
      <c r="D35" s="20">
        <v>1344</v>
      </c>
      <c r="E35" s="54">
        <v>0</v>
      </c>
      <c r="F35" s="20">
        <f t="shared" si="0"/>
        <v>1344</v>
      </c>
    </row>
    <row r="36" spans="1:8" s="1" customFormat="1" ht="18.75" customHeight="1" x14ac:dyDescent="0.25">
      <c r="A36" s="27" t="s">
        <v>7</v>
      </c>
      <c r="B36" s="19" t="s">
        <v>63</v>
      </c>
      <c r="C36" s="46" t="s">
        <v>57</v>
      </c>
      <c r="D36" s="21">
        <f>SUM(D37:D38,D55)</f>
        <v>75515.999999999985</v>
      </c>
      <c r="E36" s="21">
        <f>SUM(E37:E38,E55)</f>
        <v>73.5</v>
      </c>
      <c r="F36" s="22">
        <f t="shared" si="0"/>
        <v>75589.499999999985</v>
      </c>
    </row>
    <row r="37" spans="1:8" s="1" customFormat="1" ht="46.5" customHeight="1" x14ac:dyDescent="0.25">
      <c r="A37" s="26" t="s">
        <v>9</v>
      </c>
      <c r="B37" s="15" t="s">
        <v>66</v>
      </c>
      <c r="C37" s="28" t="s">
        <v>28</v>
      </c>
      <c r="D37" s="20">
        <v>1102.4000000000001</v>
      </c>
      <c r="E37" s="20">
        <v>0</v>
      </c>
      <c r="F37" s="20">
        <f t="shared" si="0"/>
        <v>1102.4000000000001</v>
      </c>
    </row>
    <row r="38" spans="1:8" s="3" customFormat="1" ht="33" customHeight="1" x14ac:dyDescent="0.25">
      <c r="A38" s="32" t="s">
        <v>7</v>
      </c>
      <c r="B38" s="33" t="s">
        <v>67</v>
      </c>
      <c r="C38" s="47" t="s">
        <v>2</v>
      </c>
      <c r="D38" s="34">
        <f>SUM(D39)</f>
        <v>73684.2</v>
      </c>
      <c r="E38" s="34">
        <f>SUM(E39)</f>
        <v>73.5</v>
      </c>
      <c r="F38" s="22">
        <f t="shared" si="0"/>
        <v>73757.7</v>
      </c>
    </row>
    <row r="39" spans="1:8" s="3" customFormat="1" ht="31.5" x14ac:dyDescent="0.25">
      <c r="A39" s="32" t="s">
        <v>7</v>
      </c>
      <c r="B39" s="33" t="s">
        <v>68</v>
      </c>
      <c r="C39" s="47" t="s">
        <v>3</v>
      </c>
      <c r="D39" s="35">
        <f>SUM(D40:D54)</f>
        <v>73684.2</v>
      </c>
      <c r="E39" s="35">
        <f>SUM(E40:E54)</f>
        <v>73.5</v>
      </c>
      <c r="F39" s="22">
        <f t="shared" si="0"/>
        <v>73757.7</v>
      </c>
    </row>
    <row r="40" spans="1:8" s="3" customFormat="1" ht="48.75" customHeight="1" x14ac:dyDescent="0.25">
      <c r="A40" s="26" t="s">
        <v>10</v>
      </c>
      <c r="B40" s="10" t="s">
        <v>68</v>
      </c>
      <c r="C40" s="28" t="s">
        <v>96</v>
      </c>
      <c r="D40" s="20">
        <v>336.7</v>
      </c>
      <c r="E40" s="20">
        <v>18.2</v>
      </c>
      <c r="F40" s="20">
        <f t="shared" si="0"/>
        <v>354.9</v>
      </c>
    </row>
    <row r="41" spans="1:8" s="3" customFormat="1" ht="36" customHeight="1" x14ac:dyDescent="0.25">
      <c r="A41" s="26" t="s">
        <v>10</v>
      </c>
      <c r="B41" s="12" t="s">
        <v>68</v>
      </c>
      <c r="C41" s="44" t="s">
        <v>16</v>
      </c>
      <c r="D41" s="20">
        <v>461.5</v>
      </c>
      <c r="E41" s="20">
        <v>24.2</v>
      </c>
      <c r="F41" s="20">
        <f t="shared" si="0"/>
        <v>485.7</v>
      </c>
    </row>
    <row r="42" spans="1:8" s="3" customFormat="1" ht="47.25" x14ac:dyDescent="0.25">
      <c r="A42" s="26" t="s">
        <v>10</v>
      </c>
      <c r="B42" s="10" t="s">
        <v>68</v>
      </c>
      <c r="C42" s="44" t="s">
        <v>17</v>
      </c>
      <c r="D42" s="20">
        <v>461.5</v>
      </c>
      <c r="E42" s="20">
        <v>24.2</v>
      </c>
      <c r="F42" s="20">
        <f t="shared" si="0"/>
        <v>485.7</v>
      </c>
    </row>
    <row r="43" spans="1:8" s="3" customFormat="1" ht="48.75" customHeight="1" x14ac:dyDescent="0.25">
      <c r="A43" s="26" t="s">
        <v>10</v>
      </c>
      <c r="B43" s="12" t="s">
        <v>68</v>
      </c>
      <c r="C43" s="44" t="s">
        <v>34</v>
      </c>
      <c r="D43" s="20">
        <v>2.4</v>
      </c>
      <c r="E43" s="20">
        <v>0</v>
      </c>
      <c r="F43" s="20">
        <f t="shared" si="0"/>
        <v>2.4</v>
      </c>
    </row>
    <row r="44" spans="1:8" s="3" customFormat="1" ht="31.5" x14ac:dyDescent="0.25">
      <c r="A44" s="26" t="s">
        <v>10</v>
      </c>
      <c r="B44" s="10" t="s">
        <v>68</v>
      </c>
      <c r="C44" s="28" t="s">
        <v>24</v>
      </c>
      <c r="D44" s="20">
        <v>44.6</v>
      </c>
      <c r="E44" s="20">
        <v>2.2000000000000002</v>
      </c>
      <c r="F44" s="20">
        <f t="shared" si="0"/>
        <v>46.800000000000004</v>
      </c>
    </row>
    <row r="45" spans="1:8" s="3" customFormat="1" ht="31.5" x14ac:dyDescent="0.25">
      <c r="A45" s="26" t="s">
        <v>10</v>
      </c>
      <c r="B45" s="12" t="s">
        <v>68</v>
      </c>
      <c r="C45" s="28" t="s">
        <v>21</v>
      </c>
      <c r="D45" s="20">
        <v>124.5</v>
      </c>
      <c r="E45" s="20">
        <v>4.7</v>
      </c>
      <c r="F45" s="20">
        <f t="shared" si="0"/>
        <v>129.19999999999999</v>
      </c>
    </row>
    <row r="46" spans="1:8" s="3" customFormat="1" ht="31.5" x14ac:dyDescent="0.25">
      <c r="A46" s="26" t="s">
        <v>10</v>
      </c>
      <c r="B46" s="10" t="s">
        <v>68</v>
      </c>
      <c r="C46" s="55" t="s">
        <v>79</v>
      </c>
      <c r="D46" s="20">
        <v>1</v>
      </c>
      <c r="E46" s="20">
        <v>0</v>
      </c>
      <c r="F46" s="20">
        <f t="shared" ref="F46" si="2">D46+E46</f>
        <v>1</v>
      </c>
    </row>
    <row r="47" spans="1:8" s="3" customFormat="1" ht="33" customHeight="1" x14ac:dyDescent="0.25">
      <c r="A47" s="26" t="s">
        <v>10</v>
      </c>
      <c r="B47" s="10" t="s">
        <v>68</v>
      </c>
      <c r="C47" s="55" t="s">
        <v>80</v>
      </c>
      <c r="D47" s="20">
        <v>66.8</v>
      </c>
      <c r="E47" s="20">
        <v>0</v>
      </c>
      <c r="F47" s="20">
        <f t="shared" si="0"/>
        <v>66.8</v>
      </c>
    </row>
    <row r="48" spans="1:8" s="3" customFormat="1" ht="31.5" customHeight="1" x14ac:dyDescent="0.25">
      <c r="A48" s="26" t="s">
        <v>8</v>
      </c>
      <c r="B48" s="12" t="s">
        <v>68</v>
      </c>
      <c r="C48" s="28" t="s">
        <v>13</v>
      </c>
      <c r="D48" s="20">
        <v>30.1</v>
      </c>
      <c r="E48" s="20">
        <v>0</v>
      </c>
      <c r="F48" s="20">
        <f t="shared" si="0"/>
        <v>30.1</v>
      </c>
    </row>
    <row r="49" spans="1:11" s="3" customFormat="1" ht="111" customHeight="1" x14ac:dyDescent="0.25">
      <c r="A49" s="26" t="s">
        <v>9</v>
      </c>
      <c r="B49" s="10" t="s">
        <v>68</v>
      </c>
      <c r="C49" s="48" t="s">
        <v>43</v>
      </c>
      <c r="D49" s="20">
        <v>16.5</v>
      </c>
      <c r="E49" s="20">
        <v>0</v>
      </c>
      <c r="F49" s="20">
        <f t="shared" si="0"/>
        <v>16.5</v>
      </c>
    </row>
    <row r="50" spans="1:11" s="3" customFormat="1" ht="126" customHeight="1" x14ac:dyDescent="0.25">
      <c r="A50" s="26" t="s">
        <v>9</v>
      </c>
      <c r="B50" s="12" t="s">
        <v>68</v>
      </c>
      <c r="C50" s="48" t="s">
        <v>45</v>
      </c>
      <c r="D50" s="20">
        <v>6</v>
      </c>
      <c r="E50" s="20">
        <v>0</v>
      </c>
      <c r="F50" s="20">
        <f t="shared" si="0"/>
        <v>6</v>
      </c>
    </row>
    <row r="51" spans="1:11" ht="50.25" customHeight="1" x14ac:dyDescent="0.25">
      <c r="A51" s="26" t="s">
        <v>9</v>
      </c>
      <c r="B51" s="10" t="s">
        <v>68</v>
      </c>
      <c r="C51" s="41" t="s">
        <v>26</v>
      </c>
      <c r="D51" s="20">
        <v>47549.3</v>
      </c>
      <c r="E51" s="20">
        <v>0</v>
      </c>
      <c r="F51" s="20">
        <f t="shared" si="0"/>
        <v>47549.3</v>
      </c>
      <c r="G51" s="76"/>
      <c r="H51" s="76"/>
      <c r="I51" s="76"/>
    </row>
    <row r="52" spans="1:11" ht="33" customHeight="1" x14ac:dyDescent="0.25">
      <c r="A52" s="26" t="s">
        <v>9</v>
      </c>
      <c r="B52" s="12" t="s">
        <v>68</v>
      </c>
      <c r="C52" s="49" t="s">
        <v>29</v>
      </c>
      <c r="D52" s="54">
        <v>19310.5</v>
      </c>
      <c r="E52" s="20">
        <v>0</v>
      </c>
      <c r="F52" s="20">
        <f t="shared" si="0"/>
        <v>19310.5</v>
      </c>
    </row>
    <row r="53" spans="1:11" ht="63" customHeight="1" x14ac:dyDescent="0.25">
      <c r="A53" s="26" t="s">
        <v>9</v>
      </c>
      <c r="B53" s="10" t="s">
        <v>68</v>
      </c>
      <c r="C53" s="49" t="s">
        <v>30</v>
      </c>
      <c r="D53" s="54">
        <v>4786.5</v>
      </c>
      <c r="E53" s="20">
        <v>0</v>
      </c>
      <c r="F53" s="20">
        <f t="shared" si="0"/>
        <v>4786.5</v>
      </c>
    </row>
    <row r="54" spans="1:11" ht="51.75" customHeight="1" x14ac:dyDescent="0.3">
      <c r="A54" s="26" t="s">
        <v>11</v>
      </c>
      <c r="B54" s="12" t="s">
        <v>68</v>
      </c>
      <c r="C54" s="49" t="s">
        <v>31</v>
      </c>
      <c r="D54" s="54">
        <v>486.3</v>
      </c>
      <c r="E54" s="20">
        <v>0</v>
      </c>
      <c r="F54" s="20">
        <f t="shared" si="0"/>
        <v>486.3</v>
      </c>
      <c r="H54" s="75"/>
      <c r="I54" s="75"/>
      <c r="J54" s="75"/>
      <c r="K54" s="75"/>
    </row>
    <row r="55" spans="1:11" s="3" customFormat="1" ht="19.5" customHeight="1" x14ac:dyDescent="0.25">
      <c r="A55" s="32" t="s">
        <v>7</v>
      </c>
      <c r="B55" s="36" t="s">
        <v>69</v>
      </c>
      <c r="C55" s="50" t="s">
        <v>32</v>
      </c>
      <c r="D55" s="35">
        <f>SUM(D56:D58)</f>
        <v>729.4</v>
      </c>
      <c r="E55" s="35">
        <f>SUM(E56:E58)</f>
        <v>0</v>
      </c>
      <c r="F55" s="22">
        <f t="shared" si="0"/>
        <v>729.4</v>
      </c>
    </row>
    <row r="56" spans="1:11" s="1" customFormat="1" ht="30" customHeight="1" x14ac:dyDescent="0.25">
      <c r="A56" s="26" t="s">
        <v>9</v>
      </c>
      <c r="B56" s="11" t="s">
        <v>70</v>
      </c>
      <c r="C56" s="51" t="s">
        <v>41</v>
      </c>
      <c r="D56" s="20">
        <v>321.7</v>
      </c>
      <c r="E56" s="20"/>
      <c r="F56" s="20">
        <f t="shared" si="0"/>
        <v>321.7</v>
      </c>
    </row>
    <row r="57" spans="1:11" s="1" customFormat="1" ht="32.25" customHeight="1" x14ac:dyDescent="0.25">
      <c r="A57" s="26" t="s">
        <v>9</v>
      </c>
      <c r="B57" s="11" t="s">
        <v>70</v>
      </c>
      <c r="C57" s="51" t="s">
        <v>42</v>
      </c>
      <c r="D57" s="20">
        <v>4.8</v>
      </c>
      <c r="E57" s="20"/>
      <c r="F57" s="20">
        <f t="shared" si="0"/>
        <v>4.8</v>
      </c>
    </row>
    <row r="58" spans="1:11" s="1" customFormat="1" ht="79.5" customHeight="1" x14ac:dyDescent="0.25">
      <c r="A58" s="26" t="s">
        <v>9</v>
      </c>
      <c r="B58" s="11" t="s">
        <v>70</v>
      </c>
      <c r="C58" s="52" t="s">
        <v>44</v>
      </c>
      <c r="D58" s="20">
        <v>402.9</v>
      </c>
      <c r="E58" s="20"/>
      <c r="F58" s="20">
        <f t="shared" si="0"/>
        <v>402.9</v>
      </c>
    </row>
    <row r="59" spans="1:11" s="1" customFormat="1" ht="21.75" customHeight="1" x14ac:dyDescent="0.25">
      <c r="A59" s="27" t="s">
        <v>7</v>
      </c>
      <c r="B59" s="56" t="s">
        <v>71</v>
      </c>
      <c r="C59" s="59" t="s">
        <v>52</v>
      </c>
      <c r="D59" s="22">
        <f t="shared" ref="D59:E59" si="3">SUM(D60:D63)</f>
        <v>1991.944</v>
      </c>
      <c r="E59" s="22">
        <f t="shared" si="3"/>
        <v>0</v>
      </c>
      <c r="F59" s="22">
        <f>SUM(F60:F63)</f>
        <v>1991.944</v>
      </c>
    </row>
    <row r="60" spans="1:11" s="1" customFormat="1" ht="44.25" customHeight="1" x14ac:dyDescent="0.25">
      <c r="A60" s="57" t="s">
        <v>10</v>
      </c>
      <c r="B60" s="58" t="s">
        <v>72</v>
      </c>
      <c r="C60" s="45" t="s">
        <v>89</v>
      </c>
      <c r="D60" s="20">
        <v>1</v>
      </c>
      <c r="E60" s="20"/>
      <c r="F60" s="22">
        <f>SUM(D60:E60)</f>
        <v>1</v>
      </c>
    </row>
    <row r="61" spans="1:11" s="1" customFormat="1" ht="38.25" customHeight="1" x14ac:dyDescent="0.25">
      <c r="A61" s="57" t="s">
        <v>11</v>
      </c>
      <c r="B61" s="58" t="s">
        <v>72</v>
      </c>
      <c r="C61" s="45" t="s">
        <v>53</v>
      </c>
      <c r="D61" s="20">
        <v>1562.152</v>
      </c>
      <c r="E61" s="20">
        <v>0</v>
      </c>
      <c r="F61" s="20">
        <f>D61+E61</f>
        <v>1562.152</v>
      </c>
    </row>
    <row r="62" spans="1:11" s="1" customFormat="1" ht="49.5" customHeight="1" x14ac:dyDescent="0.25">
      <c r="A62" s="58">
        <v>962</v>
      </c>
      <c r="B62" s="58" t="s">
        <v>72</v>
      </c>
      <c r="C62" s="67" t="s">
        <v>81</v>
      </c>
      <c r="D62" s="66">
        <v>138.792</v>
      </c>
      <c r="E62" s="66"/>
      <c r="F62" s="20">
        <f>D62+E62</f>
        <v>138.792</v>
      </c>
    </row>
    <row r="63" spans="1:11" s="1" customFormat="1" ht="33.75" customHeight="1" x14ac:dyDescent="0.25">
      <c r="A63" s="58">
        <v>950</v>
      </c>
      <c r="B63" s="69" t="s">
        <v>83</v>
      </c>
      <c r="C63" s="68" t="s">
        <v>84</v>
      </c>
      <c r="D63" s="70">
        <v>290</v>
      </c>
      <c r="E63" s="70"/>
      <c r="F63" s="20">
        <f>D63+E63</f>
        <v>290</v>
      </c>
    </row>
    <row r="64" spans="1:11" s="1" customFormat="1" ht="30.75" customHeight="1" x14ac:dyDescent="0.25">
      <c r="A64" s="60" t="s">
        <v>7</v>
      </c>
      <c r="B64" s="61" t="s">
        <v>73</v>
      </c>
      <c r="C64" s="62" t="s">
        <v>74</v>
      </c>
      <c r="D64" s="22">
        <f t="shared" ref="D64:E64" si="4">SUM(D65:D68)</f>
        <v>-338.78100000000001</v>
      </c>
      <c r="E64" s="22">
        <f t="shared" si="4"/>
        <v>0</v>
      </c>
      <c r="F64" s="22">
        <f>SUM(F65:F68)</f>
        <v>-338.78100000000001</v>
      </c>
    </row>
    <row r="65" spans="1:6" s="1" customFormat="1" ht="36" customHeight="1" x14ac:dyDescent="0.25">
      <c r="A65" s="63" t="s">
        <v>10</v>
      </c>
      <c r="B65" s="64" t="s">
        <v>75</v>
      </c>
      <c r="C65" s="65" t="s">
        <v>76</v>
      </c>
      <c r="D65" s="20">
        <v>-80.66</v>
      </c>
      <c r="E65" s="20"/>
      <c r="F65" s="20">
        <f t="shared" si="0"/>
        <v>-80.66</v>
      </c>
    </row>
    <row r="66" spans="1:6" s="1" customFormat="1" ht="40.5" customHeight="1" x14ac:dyDescent="0.25">
      <c r="A66" s="63" t="s">
        <v>8</v>
      </c>
      <c r="B66" s="64" t="s">
        <v>75</v>
      </c>
      <c r="C66" s="65" t="s">
        <v>76</v>
      </c>
      <c r="D66" s="20">
        <v>-4.0170000000000003</v>
      </c>
      <c r="E66" s="20"/>
      <c r="F66" s="20">
        <f t="shared" si="0"/>
        <v>-4.0170000000000003</v>
      </c>
    </row>
    <row r="67" spans="1:6" s="1" customFormat="1" ht="40.5" customHeight="1" x14ac:dyDescent="0.25">
      <c r="A67" s="63" t="s">
        <v>9</v>
      </c>
      <c r="B67" s="64" t="s">
        <v>77</v>
      </c>
      <c r="C67" s="65" t="s">
        <v>76</v>
      </c>
      <c r="D67" s="20">
        <v>-239.94300000000001</v>
      </c>
      <c r="E67" s="20"/>
      <c r="F67" s="20">
        <f t="shared" ref="F67:F68" si="5">D67+E67</f>
        <v>-239.94300000000001</v>
      </c>
    </row>
    <row r="68" spans="1:6" s="1" customFormat="1" ht="40.5" customHeight="1" x14ac:dyDescent="0.25">
      <c r="A68" s="63" t="s">
        <v>11</v>
      </c>
      <c r="B68" s="64" t="s">
        <v>78</v>
      </c>
      <c r="C68" s="65" t="s">
        <v>90</v>
      </c>
      <c r="D68" s="20">
        <v>-14.161</v>
      </c>
      <c r="E68" s="20"/>
      <c r="F68" s="20">
        <f t="shared" si="5"/>
        <v>-14.161</v>
      </c>
    </row>
    <row r="69" spans="1:6" x14ac:dyDescent="0.25">
      <c r="A69" s="8" t="s">
        <v>10</v>
      </c>
      <c r="D69" s="25">
        <f>SUM(D22,D26,D40:D47,D63,D65)</f>
        <v>41723.74</v>
      </c>
      <c r="E69" s="25">
        <f>SUM(E22,E26,E40:E47,E63,E65,E60,E24,E23,E27)</f>
        <v>73.5</v>
      </c>
      <c r="F69" s="25">
        <f>SUM(F22,F26,F40:F47,F63,F65,F60,F24,F23,F27)</f>
        <v>43130.632999999994</v>
      </c>
    </row>
    <row r="70" spans="1:6" x14ac:dyDescent="0.25">
      <c r="A70" s="8" t="s">
        <v>8</v>
      </c>
      <c r="D70" s="25">
        <f>SUM(D15,D28,D48,D66)</f>
        <v>80213.383000000002</v>
      </c>
      <c r="E70" s="25">
        <f>SUM(E15,E28,E48,E66)</f>
        <v>0</v>
      </c>
      <c r="F70" s="25">
        <f>SUM(F15,F28,F48,F66)</f>
        <v>80213.383000000002</v>
      </c>
    </row>
    <row r="71" spans="1:6" x14ac:dyDescent="0.25">
      <c r="A71" s="8" t="s">
        <v>9</v>
      </c>
      <c r="D71" s="25">
        <f>SUM(D25,D29:D31,D37,D49:D53,D56:D58,D67)</f>
        <v>79702.563999999998</v>
      </c>
      <c r="E71" s="25">
        <f>SUM(E25,E29:E31,E37,E49:E53,E56:E58,E67)</f>
        <v>0</v>
      </c>
      <c r="F71" s="25">
        <f>SUM(F25,F29:F31,F37,F49:F53,F56:F58,F67)</f>
        <v>79702.563999999998</v>
      </c>
    </row>
    <row r="72" spans="1:6" x14ac:dyDescent="0.25">
      <c r="A72" s="8" t="s">
        <v>11</v>
      </c>
      <c r="D72" s="25">
        <f>D33+D34+D54+D61+D17+D68</f>
        <v>7023.2910000000002</v>
      </c>
      <c r="E72" s="25" t="e">
        <f>E33+E34+E54+E61+E17+E68+#REF!</f>
        <v>#REF!</v>
      </c>
      <c r="F72" s="25">
        <f>F33+F34+F54+F61+F17+F68</f>
        <v>7023.2910000000002</v>
      </c>
    </row>
    <row r="73" spans="1:6" x14ac:dyDescent="0.25">
      <c r="A73" s="8" t="s">
        <v>82</v>
      </c>
      <c r="D73" s="25">
        <f>SUM(D62)</f>
        <v>138.792</v>
      </c>
      <c r="E73" s="25">
        <f t="shared" ref="E73:F73" si="6">SUM(E62)</f>
        <v>0</v>
      </c>
      <c r="F73" s="25">
        <f t="shared" si="6"/>
        <v>138.792</v>
      </c>
    </row>
    <row r="74" spans="1:6" x14ac:dyDescent="0.25">
      <c r="D74" s="53">
        <f>SUM(D69:D73)</f>
        <v>208801.76999999996</v>
      </c>
      <c r="E74" s="53" t="e">
        <f t="shared" ref="E74" si="7">SUM(E69:E73)</f>
        <v>#REF!</v>
      </c>
      <c r="F74" s="53">
        <f>SUM(F69:F73)</f>
        <v>210208.663</v>
      </c>
    </row>
  </sheetData>
  <mergeCells count="15">
    <mergeCell ref="C2:D2"/>
    <mergeCell ref="A3:D3"/>
    <mergeCell ref="C4:D4"/>
    <mergeCell ref="B5:D5"/>
    <mergeCell ref="H54:K54"/>
    <mergeCell ref="G51:I51"/>
    <mergeCell ref="A10:A11"/>
    <mergeCell ref="B10:B11"/>
    <mergeCell ref="C10:C11"/>
    <mergeCell ref="D10:D11"/>
    <mergeCell ref="E10:E11"/>
    <mergeCell ref="F10:F11"/>
    <mergeCell ref="A6:D6"/>
    <mergeCell ref="A7:F7"/>
    <mergeCell ref="A8:F8"/>
  </mergeCells>
  <printOptions horizontalCentered="1"/>
  <pageMargins left="0.39370078740157483" right="0" top="0.78740157480314965" bottom="0.78740157480314965" header="0" footer="0"/>
  <pageSetup paperSize="9" scale="53" orientation="portrait" r:id="rId1"/>
  <headerFooter alignWithMargins="0"/>
  <rowBreaks count="1" manualBreakCount="1">
    <brk id="48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2017</vt:lpstr>
      <vt:lpstr>'2017'!Заголовки_для_печати</vt:lpstr>
      <vt:lpstr>'2017'!Область_печати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ФУ</cp:lastModifiedBy>
  <cp:lastPrinted>2017-05-17T08:12:48Z</cp:lastPrinted>
  <dcterms:created xsi:type="dcterms:W3CDTF">2001-12-21T04:25:37Z</dcterms:created>
  <dcterms:modified xsi:type="dcterms:W3CDTF">2017-05-30T08:15:25Z</dcterms:modified>
</cp:coreProperties>
</file>