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290" windowWidth="9420" windowHeight="3810"/>
  </bookViews>
  <sheets>
    <sheet name="2017" sheetId="23" r:id="rId1"/>
  </sheets>
  <definedNames>
    <definedName name="_xlnm._FilterDatabase" localSheetId="0" hidden="1">'2017'!$A$1:$A$80</definedName>
    <definedName name="_xlnm.Print_Titles" localSheetId="0">'2017'!$9:$10</definedName>
    <definedName name="_xlnm.Print_Area" localSheetId="0">'2017'!$A$1:$F$65</definedName>
  </definedNames>
  <calcPr calcId="145621"/>
</workbook>
</file>

<file path=xl/calcChain.xml><?xml version="1.0" encoding="utf-8"?>
<calcChain xmlns="http://schemas.openxmlformats.org/spreadsheetml/2006/main">
  <c r="E72" i="23" l="1"/>
  <c r="E77" i="23" s="1"/>
  <c r="D72" i="23"/>
  <c r="F73" i="23"/>
  <c r="F74" i="23"/>
  <c r="F75" i="23"/>
  <c r="D76" i="23"/>
  <c r="F76" i="23" s="1"/>
  <c r="E66" i="23"/>
  <c r="G66" i="23"/>
  <c r="E67" i="23"/>
  <c r="G67" i="23"/>
  <c r="E68" i="23"/>
  <c r="G68" i="23"/>
  <c r="G69" i="23"/>
  <c r="F72" i="23" l="1"/>
  <c r="D77" i="23"/>
  <c r="F78" i="23" s="1"/>
  <c r="G71" i="23"/>
  <c r="F58" i="23"/>
  <c r="F77" i="23" l="1"/>
  <c r="F25" i="23"/>
  <c r="F30" i="23"/>
  <c r="F31" i="23"/>
  <c r="F65" i="23" l="1"/>
  <c r="E63" i="23"/>
  <c r="D63" i="23"/>
  <c r="F63" i="23" l="1"/>
  <c r="F61" i="23" l="1"/>
  <c r="F62" i="23"/>
  <c r="F60" i="23"/>
  <c r="F44" i="23"/>
  <c r="F45" i="23"/>
  <c r="F46" i="23"/>
  <c r="F47" i="23"/>
  <c r="F48" i="23"/>
  <c r="F49" i="23"/>
  <c r="F50" i="23"/>
  <c r="F51" i="23"/>
  <c r="F52" i="23"/>
  <c r="F53" i="23"/>
  <c r="F54" i="23"/>
  <c r="F55" i="23"/>
  <c r="F56" i="23"/>
  <c r="F57" i="23"/>
  <c r="F43" i="23"/>
  <c r="F40" i="23"/>
  <c r="F20" i="23"/>
  <c r="F21" i="23"/>
  <c r="F22" i="23"/>
  <c r="F23" i="23"/>
  <c r="F24" i="23"/>
  <c r="F26" i="23"/>
  <c r="F27" i="23"/>
  <c r="F28" i="23"/>
  <c r="F29" i="23"/>
  <c r="F32" i="23"/>
  <c r="F33" i="23"/>
  <c r="F34" i="23"/>
  <c r="F35" i="23"/>
  <c r="F36" i="23"/>
  <c r="F37" i="23"/>
  <c r="F38" i="23"/>
  <c r="F19" i="23"/>
  <c r="F15" i="23"/>
  <c r="F14" i="23"/>
  <c r="F67" i="23" l="1"/>
  <c r="F68" i="23"/>
  <c r="F66" i="23"/>
  <c r="E59" i="23"/>
  <c r="F59" i="23"/>
  <c r="E42" i="23"/>
  <c r="E41" i="23" s="1"/>
  <c r="F42" i="23"/>
  <c r="F41" i="23" s="1"/>
  <c r="E18" i="23"/>
  <c r="E17" i="23" s="1"/>
  <c r="E16" i="23" s="1"/>
  <c r="F18" i="23"/>
  <c r="F17" i="23" s="1"/>
  <c r="F16" i="23" s="1"/>
  <c r="E13" i="23"/>
  <c r="F13" i="23"/>
  <c r="E39" i="23" l="1"/>
  <c r="E69" i="23" s="1"/>
  <c r="F39" i="23"/>
  <c r="F69" i="23" s="1"/>
  <c r="F12" i="23" l="1"/>
  <c r="F11" i="23" s="1"/>
  <c r="F71" i="23"/>
  <c r="E12" i="23"/>
  <c r="E11" i="23" s="1"/>
  <c r="E71" i="23"/>
  <c r="D13" i="23"/>
  <c r="D18" i="23" l="1"/>
  <c r="D59" i="23" l="1"/>
  <c r="D17" i="23" l="1"/>
  <c r="D16" i="23" s="1"/>
  <c r="D42" i="23"/>
  <c r="D41" i="23" l="1"/>
  <c r="D39" i="23" s="1"/>
  <c r="D66" i="23" l="1"/>
  <c r="D68" i="23"/>
  <c r="D12" i="23"/>
  <c r="D11" i="23" s="1"/>
  <c r="D67" i="23" l="1"/>
  <c r="D69" i="23" s="1"/>
  <c r="D71" i="23" s="1"/>
</calcChain>
</file>

<file path=xl/sharedStrings.xml><?xml version="1.0" encoding="utf-8"?>
<sst xmlns="http://schemas.openxmlformats.org/spreadsheetml/2006/main" count="183" uniqueCount="93">
  <si>
    <t>Наименование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</si>
  <si>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</si>
  <si>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</si>
  <si>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</si>
  <si>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</si>
  <si>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</si>
  <si>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</si>
  <si>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</si>
  <si>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</si>
  <si>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</si>
  <si>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</si>
  <si>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</si>
  <si>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</si>
  <si>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</si>
  <si>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</si>
  <si>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</si>
  <si>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</si>
  <si>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</si>
  <si>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</si>
  <si>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</si>
  <si>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</si>
  <si>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</si>
  <si>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Код вида доходов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</si>
  <si>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</si>
  <si>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</si>
  <si>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</si>
  <si>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</si>
  <si>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</si>
  <si>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</si>
  <si>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</si>
  <si>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</si>
  <si>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Прочие субвенции бюджетам муниципальных районов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</si>
  <si>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</si>
  <si>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</si>
  <si>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</si>
  <si>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Приложение 6</t>
  </si>
  <si>
    <t>Субсидии бюджетам муниципальных районов на содержание инструкторов по физической культуре и спорту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</si>
  <si>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</si>
  <si>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</si>
  <si>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</si>
  <si>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Субсидии бюджетам муниципальных образований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</si>
  <si>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</si>
  <si>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</si>
  <si>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</si>
  <si>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</si>
  <si>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</si>
  <si>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202 15001 05 0000 151</t>
  </si>
  <si>
    <t>202 29999 00 0000 151</t>
  </si>
  <si>
    <t>202 29999 05 0000 151</t>
  </si>
  <si>
    <t>202 30000 00 0000 151</t>
  </si>
  <si>
    <t>202 10000 00 0000 151</t>
  </si>
  <si>
    <t>202 20000 00 0000 151</t>
  </si>
  <si>
    <t>202 30021 05 0000 151</t>
  </si>
  <si>
    <t>202 30024 00 0000 151</t>
  </si>
  <si>
    <t>202 30024 05 0000 151</t>
  </si>
  <si>
    <t>202 39999 05 0000 151</t>
  </si>
  <si>
    <t xml:space="preserve">202 39999 05 0000 151 </t>
  </si>
  <si>
    <t xml:space="preserve">Субвенции местным бюджетам на администрирование отдельного государственного полномочия по отлову и содержанию безнадзорных домашних животных </t>
  </si>
  <si>
    <t xml:space="preserve">Субвенции местным бюджетам на осуществление отдельного государственного полномочия по отлову и содержанию безнадзорных домашних животных </t>
  </si>
  <si>
    <t>962</t>
  </si>
  <si>
    <t>Субвенции местным бюджетам на осуществление государственных полномочий по хранению, комплектованию, учету и использованию архивных документов, относящихся к государственной собственности Республики Бурятия</t>
  </si>
  <si>
    <t>Код ГАД</t>
  </si>
  <si>
    <t>на  2018 год</t>
  </si>
  <si>
    <t>"О бюджете муниципального района на  2018 год</t>
  </si>
  <si>
    <t>и на плановый период 2019 и 2020 годов"</t>
  </si>
  <si>
    <t>Субсидии  бюджетам муниципальных районов (городских округов) на дорожную деятельность в отношении автомобильных дорог общего пользования местного значения</t>
  </si>
  <si>
    <t>202 19999 05 0000 151</t>
  </si>
  <si>
    <t>Дотации бюджетам муниципальных районов (городских округов) в целях стимулирования муниципальных образований за легализацию трудовых отношений</t>
  </si>
  <si>
    <t>Cубсидии бюджетам муниципальных районов (городских округов) на обеспечение профессиональной  переподготовки, повышение квалификации глав муниципальных образований и муниципальных служащих</t>
  </si>
  <si>
    <t xml:space="preserve">Субсидии бюджетам муниципальных районов на комплектование библиотечных фондов библиотек, в том числе на приобретение художественной, справочной и иной литературы, периодических изданий </t>
  </si>
  <si>
    <t>Субсидии бюджетам муниципальных районов на приобретение нового компьютерного оборудования для библиотек, включая приобретение необходимого программного обеспечения и средств антивирусной защиты</t>
  </si>
  <si>
    <t>Субсидии бюджетам муниципальных районов на приобретение музыкальных инструментов, светового оборудования, звукоусиливающей аппаратуры, сценических костюмов, одежды сцены и кресел для зрительных залов</t>
  </si>
  <si>
    <t>Субсидии бюджетам муниципальных районов на комплектование книжных фондов муниципальных общедоступных библиотек Республики Бурятия</t>
  </si>
  <si>
    <t>Субсидии бюджетам муниципальных районов на подключение муниципальных общедоступных библиотек Республики Бурятия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</si>
  <si>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</si>
  <si>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Первонач. проект</t>
  </si>
  <si>
    <t>тыс. руб.</t>
  </si>
  <si>
    <t>Поправка</t>
  </si>
  <si>
    <t>202 40000 00 0000 151</t>
  </si>
  <si>
    <t>Иные межбюджетные трансферты</t>
  </si>
  <si>
    <t>202 40014 05 0000 151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</si>
  <si>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</si>
  <si>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>202 02999 05 0000 151</t>
  </si>
  <si>
    <t>Субсидии  бюджетам муниципальных районов на проведение землеустроительных работ по описанию местоположения границ населенных пунктов на территории Республики Бурятия</t>
  </si>
  <si>
    <t>202 35120 05 0000 151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</si>
  <si>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</si>
  <si>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муниципальным районам на организацию оплачиваемых общественных работ, направленных на снижение неформальной занятости</t>
  </si>
  <si>
    <t>Субсидии бюджетам муниципальных образований на проведение кадастровых работ по формированию земельных участков для реализации Закона Республики Бурятия от 16 октября 2002 года № 115-III «О бесплатном предоставлении в собственность земельных участков, находящихся в государственной и муниципальной собственности»</t>
  </si>
  <si>
    <t>Распределение субсидий бюджетам муниципальных образований на реализацию мероприятий по обеспечению деятельности по охране правопорядка и общественной безопасности, повышению безопасности дорожного движения</t>
  </si>
  <si>
    <t>Субсидии бюджетам муниципальных образований на софинансирование объектов капитального строительства муниципальной собственности "Центр сойотской культуры и народного творчества в с. Орлик Окинского района"</t>
  </si>
  <si>
    <t>Субвенции местным бюджетам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</si>
  <si>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</si>
  <si>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>Уточненный 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</si>
</sst>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/>
    <xf numFmtId="49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5" fillId="0" borderId="0" xfId="0" applyNumberFormat="1" applyFont="1" applyAlignment="1">
      <alignment horizontal="right"/>
    </xf>
    <xf numFmtId="0" fontId="4" fillId="3" borderId="1" xfId="0" applyFont="1" applyFill="1" applyBorder="1" applyAlignment="1">
      <alignment horizontal="justify" vertical="top" wrapText="1"/>
    </xf>
    <xf numFmtId="164" fontId="4" fillId="3" borderId="1" xfId="0" applyNumberFormat="1" applyFont="1" applyFill="1" applyBorder="1" applyAlignment="1"/>
    <xf numFmtId="164" fontId="8" fillId="3" borderId="1" xfId="0" applyNumberFormat="1" applyFont="1" applyFill="1" applyBorder="1" applyAlignment="1"/>
    <xf numFmtId="164" fontId="5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 applyAlignment="1"/>
    <xf numFmtId="0" fontId="0" fillId="0" borderId="1" xfId="0" applyBorder="1"/>
    <xf numFmtId="0" fontId="11" fillId="0" borderId="0" xfId="0" applyFont="1" applyAlignment="1">
      <alignment vertical="center" wrapText="1"/>
    </xf>
    <xf numFmtId="0" fontId="10" fillId="3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justify"/>
    </xf>
    <xf numFmtId="0" fontId="5" fillId="0" borderId="1" xfId="0" applyNumberFormat="1" applyFont="1" applyBorder="1" applyAlignment="1">
      <alignment horizontal="justify" vertical="top" wrapText="1"/>
    </xf>
    <xf numFmtId="0" fontId="8" fillId="0" borderId="1" xfId="0" applyFont="1" applyBorder="1" applyAlignment="1"/>
    <xf numFmtId="0" fontId="4" fillId="0" borderId="1" xfId="0" applyFont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  <xf numFmtId="164" fontId="4" fillId="0" borderId="1" xfId="0" applyNumberFormat="1" applyFont="1" applyBorder="1"/>
    <xf numFmtId="164" fontId="12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/>
    </xf>
    <xf numFmtId="2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BreakPreview" zoomScaleSheetLayoutView="100" workbookViewId="0">
      <selection activeCell="F11" sqref="F11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104.7109375" style="6" customWidth="1"/>
    <col min="4" max="4" width="0.140625" style="13" customWidth="1"/>
    <col min="5" max="5" width="11.28515625" hidden="1" customWidth="1"/>
    <col min="6" max="6" width="13" customWidth="1"/>
    <col min="7" max="7" width="10.5703125" bestFit="1" customWidth="1"/>
    <col min="9" max="9" width="78.42578125" customWidth="1"/>
  </cols>
  <sheetData>
    <row r="1" spans="1:7" x14ac:dyDescent="0.25">
      <c r="C1" s="72" t="s">
        <v>35</v>
      </c>
      <c r="D1" s="72"/>
    </row>
    <row r="2" spans="1:7" x14ac:dyDescent="0.25">
      <c r="A2" s="72" t="s">
        <v>34</v>
      </c>
      <c r="B2" s="72"/>
      <c r="C2" s="72"/>
      <c r="D2" s="72"/>
    </row>
    <row r="3" spans="1:7" x14ac:dyDescent="0.25">
      <c r="A3" s="21"/>
      <c r="B3" s="28"/>
      <c r="C3" s="72" t="s">
        <v>63</v>
      </c>
      <c r="D3" s="72"/>
    </row>
    <row r="4" spans="1:7" ht="15.75" customHeight="1" x14ac:dyDescent="0.2">
      <c r="B4" s="73" t="s">
        <v>64</v>
      </c>
      <c r="C4" s="74"/>
      <c r="D4" s="74"/>
    </row>
    <row r="5" spans="1:7" ht="15.75" customHeight="1" x14ac:dyDescent="0.3">
      <c r="A5" s="81" t="s">
        <v>41</v>
      </c>
      <c r="B5" s="81"/>
      <c r="C5" s="81"/>
      <c r="D5" s="81"/>
    </row>
    <row r="6" spans="1:7" ht="18.75" x14ac:dyDescent="0.3">
      <c r="A6" s="82" t="s">
        <v>19</v>
      </c>
      <c r="B6" s="82"/>
      <c r="C6" s="82"/>
      <c r="D6" s="82"/>
    </row>
    <row r="7" spans="1:7" ht="18.75" x14ac:dyDescent="0.3">
      <c r="A7" s="82" t="s">
        <v>62</v>
      </c>
      <c r="B7" s="82"/>
      <c r="C7" s="82"/>
      <c r="D7" s="82"/>
    </row>
    <row r="8" spans="1:7" x14ac:dyDescent="0.25">
      <c r="B8" s="14"/>
      <c r="C8" s="14" t="s">
        <v>45</v>
      </c>
      <c r="F8" t="s">
        <v>76</v>
      </c>
    </row>
    <row r="9" spans="1:7" s="4" customFormat="1" ht="15.75" customHeight="1" x14ac:dyDescent="0.2">
      <c r="A9" s="75" t="s">
        <v>61</v>
      </c>
      <c r="B9" s="77" t="s">
        <v>22</v>
      </c>
      <c r="C9" s="77" t="s">
        <v>0</v>
      </c>
      <c r="D9" s="79" t="s">
        <v>75</v>
      </c>
      <c r="E9" s="71" t="s">
        <v>77</v>
      </c>
      <c r="F9" s="71" t="s">
        <v>92</v>
      </c>
    </row>
    <row r="10" spans="1:7" s="4" customFormat="1" ht="31.5" customHeight="1" x14ac:dyDescent="0.2">
      <c r="A10" s="76"/>
      <c r="B10" s="78"/>
      <c r="C10" s="78"/>
      <c r="D10" s="80"/>
      <c r="E10" s="71"/>
      <c r="F10" s="71"/>
    </row>
    <row r="11" spans="1:7" s="4" customFormat="1" x14ac:dyDescent="0.25">
      <c r="A11" s="9" t="s">
        <v>7</v>
      </c>
      <c r="B11" s="16" t="s">
        <v>14</v>
      </c>
      <c r="C11" s="33" t="s">
        <v>15</v>
      </c>
      <c r="D11" s="20">
        <f>SUM(D12)</f>
        <v>217941.19999999998</v>
      </c>
      <c r="E11" s="20">
        <f t="shared" ref="E11" si="0">SUM(E12)</f>
        <v>28797.699999999997</v>
      </c>
      <c r="F11" s="20">
        <f>SUM(F12)</f>
        <v>246738.9</v>
      </c>
      <c r="G11" s="68"/>
    </row>
    <row r="12" spans="1:7" s="5" customFormat="1" x14ac:dyDescent="0.25">
      <c r="A12" s="9" t="s">
        <v>7</v>
      </c>
      <c r="B12" s="17" t="s">
        <v>12</v>
      </c>
      <c r="C12" s="34" t="s">
        <v>6</v>
      </c>
      <c r="D12" s="20">
        <f>D13+D16+D39+D63</f>
        <v>217941.19999999998</v>
      </c>
      <c r="E12" s="20">
        <f>E13+E16+E39+E63</f>
        <v>28797.699999999997</v>
      </c>
      <c r="F12" s="20">
        <f>F13+F16+F39+F63</f>
        <v>246738.9</v>
      </c>
    </row>
    <row r="13" spans="1:7" s="1" customFormat="1" ht="18.75" customHeight="1" x14ac:dyDescent="0.25">
      <c r="A13" s="9" t="s">
        <v>7</v>
      </c>
      <c r="B13" s="18" t="s">
        <v>50</v>
      </c>
      <c r="C13" s="33" t="s">
        <v>42</v>
      </c>
      <c r="D13" s="20">
        <f>SUM(D14:D15)</f>
        <v>59596.800000000003</v>
      </c>
      <c r="E13" s="20">
        <f t="shared" ref="E13:F13" si="1">SUM(E14:E15)</f>
        <v>0</v>
      </c>
      <c r="F13" s="20">
        <f t="shared" si="1"/>
        <v>59596.800000000003</v>
      </c>
    </row>
    <row r="14" spans="1:7" ht="18" customHeight="1" x14ac:dyDescent="0.25">
      <c r="A14" s="26" t="s">
        <v>8</v>
      </c>
      <c r="B14" s="27" t="s">
        <v>46</v>
      </c>
      <c r="C14" s="35" t="s">
        <v>4</v>
      </c>
      <c r="D14" s="49">
        <v>57274.5</v>
      </c>
      <c r="E14" s="54"/>
      <c r="F14" s="63">
        <f>SUM(D14:E14)</f>
        <v>57274.5</v>
      </c>
    </row>
    <row r="15" spans="1:7" ht="31.5" x14ac:dyDescent="0.25">
      <c r="A15" s="26" t="s">
        <v>8</v>
      </c>
      <c r="B15" s="27" t="s">
        <v>66</v>
      </c>
      <c r="C15" s="35" t="s">
        <v>67</v>
      </c>
      <c r="D15" s="49">
        <v>2322.3000000000002</v>
      </c>
      <c r="E15" s="54"/>
      <c r="F15" s="63">
        <f>SUM(D15:E15)</f>
        <v>2322.3000000000002</v>
      </c>
    </row>
    <row r="16" spans="1:7" s="1" customFormat="1" ht="18" customHeight="1" x14ac:dyDescent="0.2">
      <c r="A16" s="17" t="s">
        <v>7</v>
      </c>
      <c r="B16" s="18" t="s">
        <v>51</v>
      </c>
      <c r="C16" s="36" t="s">
        <v>44</v>
      </c>
      <c r="D16" s="51">
        <f>SUM(D17)</f>
        <v>78287.5</v>
      </c>
      <c r="E16" s="51">
        <f t="shared" ref="E16:F16" si="2">SUM(E17)</f>
        <v>27728.499999999996</v>
      </c>
      <c r="F16" s="51">
        <f t="shared" si="2"/>
        <v>106016.00000000001</v>
      </c>
    </row>
    <row r="17" spans="1:6" s="2" customFormat="1" x14ac:dyDescent="0.25">
      <c r="A17" s="32" t="s">
        <v>7</v>
      </c>
      <c r="B17" s="31" t="s">
        <v>47</v>
      </c>
      <c r="C17" s="37" t="s">
        <v>1</v>
      </c>
      <c r="D17" s="50">
        <f t="shared" ref="D17:F17" si="3">SUM(D18)</f>
        <v>78287.5</v>
      </c>
      <c r="E17" s="50">
        <f t="shared" si="3"/>
        <v>27728.499999999996</v>
      </c>
      <c r="F17" s="50">
        <f t="shared" si="3"/>
        <v>106016.00000000001</v>
      </c>
    </row>
    <row r="18" spans="1:6" s="2" customFormat="1" x14ac:dyDescent="0.2">
      <c r="A18" s="32" t="s">
        <v>7</v>
      </c>
      <c r="B18" s="31" t="s">
        <v>48</v>
      </c>
      <c r="C18" s="37" t="s">
        <v>5</v>
      </c>
      <c r="D18" s="52">
        <f>SUM(D19:D38)</f>
        <v>78287.5</v>
      </c>
      <c r="E18" s="52">
        <f t="shared" ref="E18:F18" si="4">SUM(E19:E38)</f>
        <v>27728.499999999996</v>
      </c>
      <c r="F18" s="52">
        <f t="shared" si="4"/>
        <v>106016.00000000001</v>
      </c>
    </row>
    <row r="19" spans="1:6" s="2" customFormat="1" ht="47.25" x14ac:dyDescent="0.25">
      <c r="A19" s="9" t="s">
        <v>10</v>
      </c>
      <c r="B19" s="10" t="s">
        <v>48</v>
      </c>
      <c r="C19" s="39" t="s">
        <v>68</v>
      </c>
      <c r="D19" s="49">
        <v>84.4</v>
      </c>
      <c r="E19" s="59"/>
      <c r="F19" s="62">
        <f>SUM(D19:E19)</f>
        <v>84.4</v>
      </c>
    </row>
    <row r="20" spans="1:6" s="2" customFormat="1" ht="47.25" x14ac:dyDescent="0.25">
      <c r="A20" s="9" t="s">
        <v>10</v>
      </c>
      <c r="B20" s="10" t="s">
        <v>48</v>
      </c>
      <c r="C20" s="39" t="s">
        <v>40</v>
      </c>
      <c r="D20" s="49">
        <v>2223.3000000000002</v>
      </c>
      <c r="E20" s="59"/>
      <c r="F20" s="62">
        <f t="shared" ref="F20:F38" si="5">SUM(D20:E20)</f>
        <v>2223.3000000000002</v>
      </c>
    </row>
    <row r="21" spans="1:6" s="2" customFormat="1" ht="31.5" x14ac:dyDescent="0.25">
      <c r="A21" s="9" t="s">
        <v>10</v>
      </c>
      <c r="B21" s="10" t="s">
        <v>48</v>
      </c>
      <c r="C21" s="39" t="s">
        <v>86</v>
      </c>
      <c r="D21" s="49">
        <v>210</v>
      </c>
      <c r="E21" s="59"/>
      <c r="F21" s="62">
        <f t="shared" si="5"/>
        <v>210</v>
      </c>
    </row>
    <row r="22" spans="1:6" s="2" customFormat="1" ht="63" x14ac:dyDescent="0.25">
      <c r="A22" s="9" t="s">
        <v>10</v>
      </c>
      <c r="B22" s="10" t="s">
        <v>48</v>
      </c>
      <c r="C22" s="39" t="s">
        <v>87</v>
      </c>
      <c r="D22" s="49">
        <v>20</v>
      </c>
      <c r="E22" s="59"/>
      <c r="F22" s="62">
        <f t="shared" si="5"/>
        <v>20</v>
      </c>
    </row>
    <row r="23" spans="1:6" s="2" customFormat="1" ht="47.25" x14ac:dyDescent="0.25">
      <c r="A23" s="9" t="s">
        <v>10</v>
      </c>
      <c r="B23" s="10" t="s">
        <v>48</v>
      </c>
      <c r="C23" s="39" t="s">
        <v>88</v>
      </c>
      <c r="D23" s="49">
        <v>4.4000000000000004</v>
      </c>
      <c r="E23" s="59"/>
      <c r="F23" s="62">
        <f t="shared" si="5"/>
        <v>4.4000000000000004</v>
      </c>
    </row>
    <row r="24" spans="1:6" s="2" customFormat="1" ht="31.5" x14ac:dyDescent="0.25">
      <c r="A24" s="9" t="s">
        <v>10</v>
      </c>
      <c r="B24" s="10" t="s">
        <v>48</v>
      </c>
      <c r="C24" s="39" t="s">
        <v>65</v>
      </c>
      <c r="D24" s="49">
        <v>40000</v>
      </c>
      <c r="E24" s="59"/>
      <c r="F24" s="62">
        <f t="shared" si="5"/>
        <v>40000</v>
      </c>
    </row>
    <row r="25" spans="1:6" s="2" customFormat="1" ht="31.5" x14ac:dyDescent="0.25">
      <c r="A25" s="9" t="s">
        <v>10</v>
      </c>
      <c r="B25" s="10" t="s">
        <v>48</v>
      </c>
      <c r="C25" s="39" t="s">
        <v>83</v>
      </c>
      <c r="D25" s="49"/>
      <c r="E25" s="60">
        <v>243.4</v>
      </c>
      <c r="F25" s="62">
        <f t="shared" si="5"/>
        <v>243.4</v>
      </c>
    </row>
    <row r="26" spans="1:6" ht="33.75" customHeight="1" x14ac:dyDescent="0.25">
      <c r="A26" s="23" t="s">
        <v>8</v>
      </c>
      <c r="B26" s="10" t="s">
        <v>48</v>
      </c>
      <c r="C26" s="39" t="s">
        <v>20</v>
      </c>
      <c r="D26" s="49">
        <v>26241.1</v>
      </c>
      <c r="E26" s="62">
        <v>2467.8000000000002</v>
      </c>
      <c r="F26" s="62">
        <f t="shared" si="5"/>
        <v>28708.899999999998</v>
      </c>
    </row>
    <row r="27" spans="1:6" ht="31.5" customHeight="1" x14ac:dyDescent="0.25">
      <c r="A27" s="23" t="s">
        <v>9</v>
      </c>
      <c r="B27" s="10" t="s">
        <v>48</v>
      </c>
      <c r="C27" s="25" t="s">
        <v>18</v>
      </c>
      <c r="D27" s="49">
        <v>454.5</v>
      </c>
      <c r="E27" s="62">
        <v>-6</v>
      </c>
      <c r="F27" s="62">
        <f t="shared" si="5"/>
        <v>448.5</v>
      </c>
    </row>
    <row r="28" spans="1:6" ht="34.5" customHeight="1" x14ac:dyDescent="0.25">
      <c r="A28" s="23" t="s">
        <v>9</v>
      </c>
      <c r="B28" s="10" t="s">
        <v>48</v>
      </c>
      <c r="C28" s="25" t="s">
        <v>36</v>
      </c>
      <c r="D28" s="49">
        <v>88.4</v>
      </c>
      <c r="E28" s="62"/>
      <c r="F28" s="62">
        <f t="shared" si="5"/>
        <v>88.4</v>
      </c>
    </row>
    <row r="29" spans="1:6" ht="36" customHeight="1" x14ac:dyDescent="0.25">
      <c r="A29" s="23" t="s">
        <v>9</v>
      </c>
      <c r="B29" s="10" t="s">
        <v>48</v>
      </c>
      <c r="C29" s="38" t="s">
        <v>24</v>
      </c>
      <c r="D29" s="49">
        <v>3768.7</v>
      </c>
      <c r="E29" s="62">
        <v>1255.0999999999999</v>
      </c>
      <c r="F29" s="62">
        <f t="shared" si="5"/>
        <v>5023.7999999999993</v>
      </c>
    </row>
    <row r="30" spans="1:6" ht="34.5" customHeight="1" x14ac:dyDescent="0.25">
      <c r="A30" s="23"/>
      <c r="B30" s="10" t="s">
        <v>48</v>
      </c>
      <c r="C30" s="38"/>
      <c r="D30" s="49">
        <v>0</v>
      </c>
      <c r="E30" s="62"/>
      <c r="F30" s="62">
        <f t="shared" si="5"/>
        <v>0</v>
      </c>
    </row>
    <row r="31" spans="1:6" ht="47.25" x14ac:dyDescent="0.25">
      <c r="A31" s="23" t="s">
        <v>11</v>
      </c>
      <c r="B31" s="10" t="s">
        <v>82</v>
      </c>
      <c r="C31" s="38" t="s">
        <v>89</v>
      </c>
      <c r="D31" s="49">
        <v>0</v>
      </c>
      <c r="E31" s="62">
        <v>19748.8</v>
      </c>
      <c r="F31" s="62">
        <f t="shared" si="5"/>
        <v>19748.8</v>
      </c>
    </row>
    <row r="32" spans="1:6" ht="34.5" customHeight="1" x14ac:dyDescent="0.25">
      <c r="A32" s="23" t="s">
        <v>11</v>
      </c>
      <c r="B32" s="10" t="s">
        <v>48</v>
      </c>
      <c r="C32" s="38" t="s">
        <v>69</v>
      </c>
      <c r="D32" s="49">
        <v>29.1</v>
      </c>
      <c r="E32" s="62"/>
      <c r="F32" s="62">
        <f t="shared" si="5"/>
        <v>29.1</v>
      </c>
    </row>
    <row r="33" spans="1:6" ht="34.5" customHeight="1" x14ac:dyDescent="0.25">
      <c r="A33" s="23" t="s">
        <v>11</v>
      </c>
      <c r="B33" s="10" t="s">
        <v>48</v>
      </c>
      <c r="C33" s="38" t="s">
        <v>70</v>
      </c>
      <c r="D33" s="49">
        <v>50</v>
      </c>
      <c r="E33" s="62"/>
      <c r="F33" s="62">
        <f t="shared" si="5"/>
        <v>50</v>
      </c>
    </row>
    <row r="34" spans="1:6" ht="34.5" customHeight="1" x14ac:dyDescent="0.25">
      <c r="A34" s="23" t="s">
        <v>11</v>
      </c>
      <c r="B34" s="10" t="s">
        <v>48</v>
      </c>
      <c r="C34" s="38" t="s">
        <v>71</v>
      </c>
      <c r="D34" s="49">
        <v>97.2</v>
      </c>
      <c r="E34" s="62"/>
      <c r="F34" s="62">
        <f t="shared" si="5"/>
        <v>97.2</v>
      </c>
    </row>
    <row r="35" spans="1:6" ht="31.5" x14ac:dyDescent="0.25">
      <c r="A35" s="23" t="s">
        <v>11</v>
      </c>
      <c r="B35" s="10" t="s">
        <v>48</v>
      </c>
      <c r="C35" s="38" t="s">
        <v>72</v>
      </c>
      <c r="D35" s="49">
        <v>1.8</v>
      </c>
      <c r="E35" s="62"/>
      <c r="F35" s="62">
        <f t="shared" si="5"/>
        <v>1.8</v>
      </c>
    </row>
    <row r="36" spans="1:6" ht="47.25" x14ac:dyDescent="0.25">
      <c r="A36" s="23" t="s">
        <v>11</v>
      </c>
      <c r="B36" s="10" t="s">
        <v>48</v>
      </c>
      <c r="C36" s="38" t="s">
        <v>73</v>
      </c>
      <c r="D36" s="49">
        <v>18.100000000000001</v>
      </c>
      <c r="E36" s="62"/>
      <c r="F36" s="62">
        <f t="shared" si="5"/>
        <v>18.100000000000001</v>
      </c>
    </row>
    <row r="37" spans="1:6" ht="34.5" customHeight="1" x14ac:dyDescent="0.25">
      <c r="A37" s="23" t="s">
        <v>11</v>
      </c>
      <c r="B37" s="10" t="s">
        <v>48</v>
      </c>
      <c r="C37" s="38" t="s">
        <v>26</v>
      </c>
      <c r="D37" s="49">
        <v>1405.5</v>
      </c>
      <c r="E37" s="62">
        <v>3799.3</v>
      </c>
      <c r="F37" s="62">
        <f t="shared" si="5"/>
        <v>5204.8</v>
      </c>
    </row>
    <row r="38" spans="1:6" ht="63.75" customHeight="1" x14ac:dyDescent="0.25">
      <c r="A38" s="23" t="s">
        <v>11</v>
      </c>
      <c r="B38" s="10" t="s">
        <v>48</v>
      </c>
      <c r="C38" s="38" t="s">
        <v>32</v>
      </c>
      <c r="D38" s="49">
        <v>3591</v>
      </c>
      <c r="E38" s="62">
        <v>220.1</v>
      </c>
      <c r="F38" s="62">
        <f t="shared" si="5"/>
        <v>3811.1</v>
      </c>
    </row>
    <row r="39" spans="1:6" s="1" customFormat="1" ht="18.75" customHeight="1" x14ac:dyDescent="0.25">
      <c r="A39" s="24" t="s">
        <v>7</v>
      </c>
      <c r="B39" s="19" t="s">
        <v>49</v>
      </c>
      <c r="C39" s="40" t="s">
        <v>43</v>
      </c>
      <c r="D39" s="53">
        <f>SUM(D40:D41,D58,D59)</f>
        <v>80056.899999999994</v>
      </c>
      <c r="E39" s="53">
        <f t="shared" ref="E39:F39" si="6">SUM(E40:E41,E58,E59)</f>
        <v>864.9</v>
      </c>
      <c r="F39" s="53">
        <f t="shared" si="6"/>
        <v>80921.799999999988</v>
      </c>
    </row>
    <row r="40" spans="1:6" s="1" customFormat="1" ht="46.5" customHeight="1" x14ac:dyDescent="0.25">
      <c r="A40" s="23" t="s">
        <v>9</v>
      </c>
      <c r="B40" s="15" t="s">
        <v>52</v>
      </c>
      <c r="C40" s="25" t="s">
        <v>27</v>
      </c>
      <c r="D40" s="49">
        <v>1102.4000000000001</v>
      </c>
      <c r="E40" s="49"/>
      <c r="F40" s="49">
        <f>SUM(D40:E40)</f>
        <v>1102.4000000000001</v>
      </c>
    </row>
    <row r="41" spans="1:6" s="3" customFormat="1" ht="33" customHeight="1" x14ac:dyDescent="0.25">
      <c r="A41" s="29" t="s">
        <v>7</v>
      </c>
      <c r="B41" s="30" t="s">
        <v>53</v>
      </c>
      <c r="C41" s="41" t="s">
        <v>2</v>
      </c>
      <c r="D41" s="50">
        <f>SUM(D42)</f>
        <v>77853.899999999994</v>
      </c>
      <c r="E41" s="50">
        <f t="shared" ref="E41:F41" si="7">SUM(E42)</f>
        <v>857.69999999999993</v>
      </c>
      <c r="F41" s="50">
        <f t="shared" si="7"/>
        <v>78711.599999999991</v>
      </c>
    </row>
    <row r="42" spans="1:6" s="3" customFormat="1" ht="31.5" x14ac:dyDescent="0.25">
      <c r="A42" s="29" t="s">
        <v>7</v>
      </c>
      <c r="B42" s="30" t="s">
        <v>54</v>
      </c>
      <c r="C42" s="41" t="s">
        <v>3</v>
      </c>
      <c r="D42" s="50">
        <f>SUM(D43:D57)</f>
        <v>77853.899999999994</v>
      </c>
      <c r="E42" s="50">
        <f t="shared" ref="E42:F42" si="8">SUM(E43:E57)</f>
        <v>857.69999999999993</v>
      </c>
      <c r="F42" s="50">
        <f t="shared" si="8"/>
        <v>78711.599999999991</v>
      </c>
    </row>
    <row r="43" spans="1:6" s="3" customFormat="1" ht="48.75" customHeight="1" x14ac:dyDescent="0.25">
      <c r="A43" s="23" t="s">
        <v>10</v>
      </c>
      <c r="B43" s="10" t="s">
        <v>54</v>
      </c>
      <c r="C43" s="25" t="s">
        <v>60</v>
      </c>
      <c r="D43" s="49">
        <v>354.9</v>
      </c>
      <c r="E43" s="62">
        <v>12.8</v>
      </c>
      <c r="F43" s="62">
        <f>SUM(D43:E43)</f>
        <v>367.7</v>
      </c>
    </row>
    <row r="44" spans="1:6" s="3" customFormat="1" ht="36" customHeight="1" x14ac:dyDescent="0.25">
      <c r="A44" s="23" t="s">
        <v>10</v>
      </c>
      <c r="B44" s="12" t="s">
        <v>54</v>
      </c>
      <c r="C44" s="38" t="s">
        <v>16</v>
      </c>
      <c r="D44" s="49">
        <v>485.7</v>
      </c>
      <c r="E44" s="62">
        <v>17</v>
      </c>
      <c r="F44" s="62">
        <f t="shared" ref="F44:F58" si="9">SUM(D44:E44)</f>
        <v>502.7</v>
      </c>
    </row>
    <row r="45" spans="1:6" s="3" customFormat="1" ht="47.25" x14ac:dyDescent="0.25">
      <c r="A45" s="23" t="s">
        <v>10</v>
      </c>
      <c r="B45" s="10" t="s">
        <v>54</v>
      </c>
      <c r="C45" s="38" t="s">
        <v>17</v>
      </c>
      <c r="D45" s="49">
        <v>485.7</v>
      </c>
      <c r="E45" s="62">
        <v>17.100000000000001</v>
      </c>
      <c r="F45" s="62">
        <f t="shared" si="9"/>
        <v>502.8</v>
      </c>
    </row>
    <row r="46" spans="1:6" s="3" customFormat="1" ht="48.75" customHeight="1" x14ac:dyDescent="0.25">
      <c r="A46" s="23" t="s">
        <v>10</v>
      </c>
      <c r="B46" s="12" t="s">
        <v>54</v>
      </c>
      <c r="C46" s="38" t="s">
        <v>33</v>
      </c>
      <c r="D46" s="49">
        <v>2.5</v>
      </c>
      <c r="E46" s="62">
        <v>0.1</v>
      </c>
      <c r="F46" s="62">
        <f t="shared" si="9"/>
        <v>2.6</v>
      </c>
    </row>
    <row r="47" spans="1:6" s="3" customFormat="1" ht="31.5" x14ac:dyDescent="0.25">
      <c r="A47" s="23" t="s">
        <v>10</v>
      </c>
      <c r="B47" s="10" t="s">
        <v>54</v>
      </c>
      <c r="C47" s="25" t="s">
        <v>23</v>
      </c>
      <c r="D47" s="49">
        <v>29.7</v>
      </c>
      <c r="E47" s="62">
        <v>1</v>
      </c>
      <c r="F47" s="62">
        <f t="shared" si="9"/>
        <v>30.7</v>
      </c>
    </row>
    <row r="48" spans="1:6" s="3" customFormat="1" ht="31.5" x14ac:dyDescent="0.25">
      <c r="A48" s="23" t="s">
        <v>10</v>
      </c>
      <c r="B48" s="12" t="s">
        <v>54</v>
      </c>
      <c r="C48" s="25" t="s">
        <v>21</v>
      </c>
      <c r="D48" s="49">
        <v>129.19999999999999</v>
      </c>
      <c r="E48" s="62">
        <v>3.3</v>
      </c>
      <c r="F48" s="62">
        <f t="shared" si="9"/>
        <v>132.5</v>
      </c>
    </row>
    <row r="49" spans="1:9" s="3" customFormat="1" ht="31.5" x14ac:dyDescent="0.25">
      <c r="A49" s="23" t="s">
        <v>10</v>
      </c>
      <c r="B49" s="10" t="s">
        <v>54</v>
      </c>
      <c r="C49" s="48" t="s">
        <v>57</v>
      </c>
      <c r="D49" s="49">
        <v>0.8</v>
      </c>
      <c r="E49" s="59"/>
      <c r="F49" s="62">
        <f t="shared" si="9"/>
        <v>0.8</v>
      </c>
    </row>
    <row r="50" spans="1:9" s="3" customFormat="1" ht="33" customHeight="1" x14ac:dyDescent="0.25">
      <c r="A50" s="23" t="s">
        <v>10</v>
      </c>
      <c r="B50" s="10" t="s">
        <v>54</v>
      </c>
      <c r="C50" s="48" t="s">
        <v>58</v>
      </c>
      <c r="D50" s="49">
        <v>55.3</v>
      </c>
      <c r="E50" s="59"/>
      <c r="F50" s="62">
        <f t="shared" si="9"/>
        <v>55.3</v>
      </c>
    </row>
    <row r="51" spans="1:9" s="3" customFormat="1" ht="31.5" customHeight="1" x14ac:dyDescent="0.25">
      <c r="A51" s="23" t="s">
        <v>8</v>
      </c>
      <c r="B51" s="12" t="s">
        <v>54</v>
      </c>
      <c r="C51" s="25" t="s">
        <v>13</v>
      </c>
      <c r="D51" s="49">
        <v>31.7</v>
      </c>
      <c r="E51" s="59"/>
      <c r="F51" s="62">
        <f t="shared" si="9"/>
        <v>31.7</v>
      </c>
    </row>
    <row r="52" spans="1:9" s="3" customFormat="1" ht="63" x14ac:dyDescent="0.25">
      <c r="A52" s="23" t="s">
        <v>9</v>
      </c>
      <c r="B52" s="10" t="s">
        <v>54</v>
      </c>
      <c r="C52" s="42" t="s">
        <v>74</v>
      </c>
      <c r="D52" s="49">
        <v>16.5</v>
      </c>
      <c r="E52" s="59"/>
      <c r="F52" s="62">
        <f t="shared" si="9"/>
        <v>16.5</v>
      </c>
    </row>
    <row r="53" spans="1:9" s="3" customFormat="1" ht="34.5" customHeight="1" x14ac:dyDescent="0.25">
      <c r="A53" s="23" t="s">
        <v>9</v>
      </c>
      <c r="B53" s="12" t="s">
        <v>54</v>
      </c>
      <c r="C53" s="42" t="s">
        <v>90</v>
      </c>
      <c r="D53" s="49">
        <v>6</v>
      </c>
      <c r="E53" s="59"/>
      <c r="F53" s="62">
        <f t="shared" si="9"/>
        <v>6</v>
      </c>
    </row>
    <row r="54" spans="1:9" ht="46.5" customHeight="1" x14ac:dyDescent="0.25">
      <c r="A54" s="23" t="s">
        <v>9</v>
      </c>
      <c r="B54" s="10" t="s">
        <v>54</v>
      </c>
      <c r="C54" s="35" t="s">
        <v>25</v>
      </c>
      <c r="D54" s="49">
        <v>49915.4</v>
      </c>
      <c r="E54" s="64">
        <v>937.7</v>
      </c>
      <c r="F54" s="62">
        <f t="shared" si="9"/>
        <v>50853.1</v>
      </c>
      <c r="G54" s="55"/>
    </row>
    <row r="55" spans="1:9" ht="33" customHeight="1" x14ac:dyDescent="0.25">
      <c r="A55" s="23" t="s">
        <v>9</v>
      </c>
      <c r="B55" s="12" t="s">
        <v>54</v>
      </c>
      <c r="C55" s="43" t="s">
        <v>28</v>
      </c>
      <c r="D55" s="49">
        <v>20757</v>
      </c>
      <c r="E55" s="62">
        <v>83.8</v>
      </c>
      <c r="F55" s="62">
        <f t="shared" si="9"/>
        <v>20840.8</v>
      </c>
    </row>
    <row r="56" spans="1:9" ht="63" customHeight="1" x14ac:dyDescent="0.25">
      <c r="A56" s="23" t="s">
        <v>9</v>
      </c>
      <c r="B56" s="10" t="s">
        <v>54</v>
      </c>
      <c r="C56" s="43" t="s">
        <v>29</v>
      </c>
      <c r="D56" s="49">
        <v>4786.5</v>
      </c>
      <c r="E56" s="62"/>
      <c r="F56" s="62">
        <f t="shared" si="9"/>
        <v>4786.5</v>
      </c>
    </row>
    <row r="57" spans="1:9" ht="51.75" customHeight="1" x14ac:dyDescent="0.3">
      <c r="A57" s="23" t="s">
        <v>11</v>
      </c>
      <c r="B57" s="12" t="s">
        <v>54</v>
      </c>
      <c r="C57" s="43" t="s">
        <v>30</v>
      </c>
      <c r="D57" s="49">
        <v>797</v>
      </c>
      <c r="E57" s="62">
        <v>-215.1</v>
      </c>
      <c r="F57" s="62">
        <f t="shared" si="9"/>
        <v>581.9</v>
      </c>
      <c r="G57" s="56"/>
      <c r="H57" s="56"/>
      <c r="I57" s="56"/>
    </row>
    <row r="58" spans="1:9" ht="47.25" x14ac:dyDescent="0.3">
      <c r="A58" s="29" t="s">
        <v>10</v>
      </c>
      <c r="B58" s="65" t="s">
        <v>84</v>
      </c>
      <c r="C58" s="44" t="s">
        <v>85</v>
      </c>
      <c r="D58" s="49">
        <v>0</v>
      </c>
      <c r="E58" s="62">
        <v>7.2</v>
      </c>
      <c r="F58" s="62">
        <f t="shared" si="9"/>
        <v>7.2</v>
      </c>
      <c r="G58" s="56"/>
      <c r="H58" s="56"/>
      <c r="I58" s="56"/>
    </row>
    <row r="59" spans="1:9" s="3" customFormat="1" ht="19.5" customHeight="1" x14ac:dyDescent="0.25">
      <c r="A59" s="29" t="s">
        <v>7</v>
      </c>
      <c r="B59" s="31" t="s">
        <v>55</v>
      </c>
      <c r="C59" s="44" t="s">
        <v>31</v>
      </c>
      <c r="D59" s="50">
        <f>SUM(D60:D62)</f>
        <v>1100.5999999999999</v>
      </c>
      <c r="E59" s="50">
        <f t="shared" ref="E59:F59" si="10">SUM(E60:E62)</f>
        <v>0</v>
      </c>
      <c r="F59" s="50">
        <f t="shared" si="10"/>
        <v>1100.5999999999999</v>
      </c>
    </row>
    <row r="60" spans="1:9" s="1" customFormat="1" ht="30" customHeight="1" x14ac:dyDescent="0.25">
      <c r="A60" s="23" t="s">
        <v>9</v>
      </c>
      <c r="B60" s="11" t="s">
        <v>56</v>
      </c>
      <c r="C60" s="45" t="s">
        <v>37</v>
      </c>
      <c r="D60" s="49">
        <v>687.4</v>
      </c>
      <c r="E60" s="61"/>
      <c r="F60" s="62">
        <f>SUM(D60:E60)</f>
        <v>687.4</v>
      </c>
    </row>
    <row r="61" spans="1:9" s="1" customFormat="1" ht="32.25" customHeight="1" x14ac:dyDescent="0.25">
      <c r="A61" s="23" t="s">
        <v>9</v>
      </c>
      <c r="B61" s="11" t="s">
        <v>56</v>
      </c>
      <c r="C61" s="45" t="s">
        <v>38</v>
      </c>
      <c r="D61" s="49">
        <v>10.3</v>
      </c>
      <c r="E61" s="61"/>
      <c r="F61" s="62">
        <f t="shared" ref="F61:F62" si="11">SUM(D61:E61)</f>
        <v>10.3</v>
      </c>
    </row>
    <row r="62" spans="1:9" s="1" customFormat="1" ht="79.5" customHeight="1" x14ac:dyDescent="0.25">
      <c r="A62" s="23" t="s">
        <v>9</v>
      </c>
      <c r="B62" s="11" t="s">
        <v>56</v>
      </c>
      <c r="C62" s="46" t="s">
        <v>39</v>
      </c>
      <c r="D62" s="49">
        <v>402.9</v>
      </c>
      <c r="E62" s="61"/>
      <c r="F62" s="62">
        <f t="shared" si="11"/>
        <v>402.9</v>
      </c>
    </row>
    <row r="63" spans="1:9" s="1" customFormat="1" x14ac:dyDescent="0.25">
      <c r="A63" s="24" t="s">
        <v>7</v>
      </c>
      <c r="B63" s="57" t="s">
        <v>78</v>
      </c>
      <c r="C63" s="58" t="s">
        <v>79</v>
      </c>
      <c r="D63" s="53">
        <f>SUM(D65:D65)</f>
        <v>0</v>
      </c>
      <c r="E63" s="53">
        <f>SUM(E65:E65)</f>
        <v>204.3</v>
      </c>
      <c r="F63" s="53">
        <f>SUM(F65:F65)</f>
        <v>204.3</v>
      </c>
    </row>
    <row r="64" spans="1:9" s="1" customFormat="1" ht="46.5" customHeight="1" x14ac:dyDescent="0.25">
      <c r="A64" s="23" t="s">
        <v>11</v>
      </c>
      <c r="B64" s="11" t="s">
        <v>80</v>
      </c>
      <c r="C64" s="46" t="s">
        <v>91</v>
      </c>
      <c r="D64" s="49">
        <v>0</v>
      </c>
      <c r="E64" s="49">
        <v>0</v>
      </c>
      <c r="F64" s="49">
        <v>0</v>
      </c>
    </row>
    <row r="65" spans="1:7" s="1" customFormat="1" ht="47.25" x14ac:dyDescent="0.25">
      <c r="A65" s="23" t="s">
        <v>59</v>
      </c>
      <c r="B65" s="11" t="s">
        <v>80</v>
      </c>
      <c r="C65" s="46" t="s">
        <v>81</v>
      </c>
      <c r="D65" s="49">
        <v>0</v>
      </c>
      <c r="E65" s="62">
        <v>204.3</v>
      </c>
      <c r="F65" s="62">
        <f>SUM(D65:E65)</f>
        <v>204.3</v>
      </c>
    </row>
    <row r="66" spans="1:7" x14ac:dyDescent="0.25">
      <c r="A66" s="8" t="s">
        <v>10</v>
      </c>
      <c r="D66" s="22">
        <f>SUBTOTAL(9,D19:D58)</f>
        <v>393008.50000000006</v>
      </c>
      <c r="E66" s="22">
        <f>SUM(E19:E24,E43:E50)</f>
        <v>51.300000000000004</v>
      </c>
      <c r="F66" s="22">
        <f>SUM(F19:F24,F43:F50)</f>
        <v>44137.2</v>
      </c>
      <c r="G66" s="22">
        <f>SUM(G19:G24,G43:G50)</f>
        <v>0</v>
      </c>
    </row>
    <row r="67" spans="1:7" x14ac:dyDescent="0.25">
      <c r="A67" s="8" t="s">
        <v>8</v>
      </c>
      <c r="D67" s="22">
        <f>SUBTOTAL(9,D11:D66)</f>
        <v>1185148.1999999997</v>
      </c>
      <c r="E67" s="22">
        <f>SUM(E14:E15,E26,E51)</f>
        <v>2467.8000000000002</v>
      </c>
      <c r="F67" s="22">
        <f>SUM(F14:F15,F26,F51)</f>
        <v>88337.4</v>
      </c>
      <c r="G67" s="22">
        <f>SUM(G14:G15,G26,G51)</f>
        <v>0</v>
      </c>
    </row>
    <row r="68" spans="1:7" x14ac:dyDescent="0.25">
      <c r="A68" s="8" t="s">
        <v>9</v>
      </c>
      <c r="D68" s="22">
        <f>SUBTOTAL(9,D27:D62)</f>
        <v>326426.50000000006</v>
      </c>
      <c r="E68" s="22">
        <f>SUM(E27:E29,E40,E52:E56,E60:E62)</f>
        <v>2270.6000000000004</v>
      </c>
      <c r="F68" s="22">
        <f>SUM(F27:F29,F40,F52:F56,F60:F62)</f>
        <v>84266.599999999991</v>
      </c>
      <c r="G68" s="22">
        <f>SUM(G27:G29,G40,G52:G56,G60:G62)</f>
        <v>0</v>
      </c>
    </row>
    <row r="69" spans="1:7" x14ac:dyDescent="0.25">
      <c r="A69" s="8" t="s">
        <v>11</v>
      </c>
      <c r="D69" s="22">
        <f>SUBTOTAL(9,D26:D68)</f>
        <v>352667.60000000009</v>
      </c>
      <c r="E69" s="22">
        <f>SUBTOTAL(9,E26:E68)</f>
        <v>36128.6</v>
      </c>
      <c r="F69" s="22">
        <f>SUBTOTAL(9,F26:F68)</f>
        <v>600747.69999999995</v>
      </c>
      <c r="G69" s="22">
        <f>SUM(G32:G38,G57)</f>
        <v>0</v>
      </c>
    </row>
    <row r="70" spans="1:7" x14ac:dyDescent="0.25">
      <c r="A70" s="8" t="s">
        <v>59</v>
      </c>
      <c r="D70" s="22"/>
      <c r="E70" s="22"/>
      <c r="F70" s="22"/>
      <c r="G70" s="22"/>
    </row>
    <row r="71" spans="1:7" x14ac:dyDescent="0.25">
      <c r="D71" s="47">
        <f>SUM(D66:D70)</f>
        <v>2257250.7999999998</v>
      </c>
      <c r="E71" s="47">
        <f t="shared" ref="E71:G71" si="12">SUM(E66:E70)</f>
        <v>40918.300000000003</v>
      </c>
      <c r="F71" s="47">
        <f t="shared" si="12"/>
        <v>817488.89999999991</v>
      </c>
      <c r="G71" s="47">
        <f t="shared" si="12"/>
        <v>0</v>
      </c>
    </row>
    <row r="72" spans="1:7" x14ac:dyDescent="0.25">
      <c r="C72" s="66">
        <v>950</v>
      </c>
      <c r="D72" s="22">
        <f>SUM(D19:D25,D43:D50,D58)</f>
        <v>44085.899999999994</v>
      </c>
      <c r="E72" s="22">
        <f>SUM(E19:E25,E43:E50,E58)</f>
        <v>301.90000000000003</v>
      </c>
      <c r="F72" s="67">
        <f>SUM(D72:E72)</f>
        <v>44387.799999999996</v>
      </c>
    </row>
    <row r="73" spans="1:7" x14ac:dyDescent="0.25">
      <c r="C73" s="66">
        <v>951</v>
      </c>
      <c r="D73" s="66">
        <v>85869.6</v>
      </c>
      <c r="E73" s="67">
        <v>2467.8000000000002</v>
      </c>
      <c r="F73" s="67">
        <f t="shared" ref="F73:F76" si="13">SUM(D73:E73)</f>
        <v>88337.400000000009</v>
      </c>
    </row>
    <row r="74" spans="1:7" x14ac:dyDescent="0.25">
      <c r="C74" s="66">
        <v>952</v>
      </c>
      <c r="D74" s="66">
        <v>81996</v>
      </c>
      <c r="E74" s="66">
        <v>2270.6</v>
      </c>
      <c r="F74" s="67">
        <f t="shared" si="13"/>
        <v>84266.6</v>
      </c>
    </row>
    <row r="75" spans="1:7" x14ac:dyDescent="0.25">
      <c r="C75" s="66">
        <v>953</v>
      </c>
      <c r="D75" s="66">
        <v>5989.7</v>
      </c>
      <c r="E75" s="66">
        <v>25787.399000000001</v>
      </c>
      <c r="F75" s="67">
        <f t="shared" si="13"/>
        <v>31777.099000000002</v>
      </c>
    </row>
    <row r="76" spans="1:7" x14ac:dyDescent="0.25">
      <c r="C76" s="66">
        <v>962</v>
      </c>
      <c r="D76" s="66">
        <f>SUBTOTAL(9,D65)</f>
        <v>0</v>
      </c>
      <c r="E76" s="66">
        <v>204.3</v>
      </c>
      <c r="F76" s="67">
        <f t="shared" si="13"/>
        <v>204.3</v>
      </c>
    </row>
    <row r="77" spans="1:7" x14ac:dyDescent="0.25">
      <c r="C77" s="66"/>
      <c r="D77" s="67">
        <f>SUM(D72:D76)</f>
        <v>217941.2</v>
      </c>
      <c r="E77" s="67">
        <f t="shared" ref="E77" si="14">SUM(E72:E76)</f>
        <v>31031.999</v>
      </c>
      <c r="F77" s="67">
        <f>SUM(D77:E77)</f>
        <v>248973.19900000002</v>
      </c>
    </row>
    <row r="78" spans="1:7" x14ac:dyDescent="0.25">
      <c r="F78" s="67">
        <f>SUM(D77:E77)</f>
        <v>248973.19900000002</v>
      </c>
    </row>
    <row r="79" spans="1:7" x14ac:dyDescent="0.25">
      <c r="E79" s="69"/>
    </row>
    <row r="80" spans="1:7" x14ac:dyDescent="0.25">
      <c r="E80" s="70"/>
    </row>
  </sheetData>
  <autoFilter ref="A1:A80"/>
  <mergeCells count="13">
    <mergeCell ref="E9:E10"/>
    <mergeCell ref="F9:F10"/>
    <mergeCell ref="C1:D1"/>
    <mergeCell ref="A2:D2"/>
    <mergeCell ref="C3:D3"/>
    <mergeCell ref="B4:D4"/>
    <mergeCell ref="A9:A10"/>
    <mergeCell ref="B9:B10"/>
    <mergeCell ref="C9:C10"/>
    <mergeCell ref="D9:D10"/>
    <mergeCell ref="A5:D5"/>
    <mergeCell ref="A6:D6"/>
    <mergeCell ref="A7:D7"/>
  </mergeCells>
  <printOptions horizontalCentered="1"/>
  <pageMargins left="0.39370078740157483" right="0" top="0.78740157480314965" bottom="0.78740157480314965" header="0" footer="0"/>
  <pageSetup paperSize="9" scale="45" orientation="portrait" r:id="rId1"/>
  <headerFooter alignWithMargins="0"/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2017-12-20T01:30:20Z</cp:lastPrinted>
  <dcterms:created xsi:type="dcterms:W3CDTF">2001-12-21T04:25:37Z</dcterms:created>
  <dcterms:modified xsi:type="dcterms:W3CDTF">2017-12-20T04:14:48Z</dcterms:modified>
</cp:coreProperties>
</file>